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1800" yWindow="1395" windowWidth="13440" windowHeight="8955" activeTab="0"/>
  </bookViews>
  <sheets>
    <sheet name="Φύλλο1" sheetId="1" r:id="rId1"/>
  </sheets>
  <definedNames/>
  <calcPr fullCalcOnLoad="1"/>
</workbook>
</file>

<file path=xl/comments1.xml><?xml version="1.0" encoding="utf-8"?>
<comments xmlns="http://schemas.openxmlformats.org/spreadsheetml/2006/main">
  <authors>
    <author>Γιάννης Σαλονικίδης</author>
  </authors>
  <commentList>
    <comment ref="C1" authorId="0">
      <text>
        <r>
          <rPr>
            <b/>
            <sz val="10"/>
            <rFont val="Tahoma"/>
            <family val="2"/>
          </rPr>
          <t>Γράψε εδώ το όνομά σου...</t>
        </r>
        <r>
          <rPr>
            <sz val="1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<sst xmlns="http://schemas.openxmlformats.org/spreadsheetml/2006/main" count="128" uniqueCount="128">
  <si>
    <t>Πώς σε λένε;</t>
  </si>
  <si>
    <t>Γεια σου</t>
  </si>
  <si>
    <t>1 Χ 0 =</t>
  </si>
  <si>
    <t>2 Χ 0 =</t>
  </si>
  <si>
    <t>3 Χ 0 =</t>
  </si>
  <si>
    <t>4 Χ 0 =</t>
  </si>
  <si>
    <t>5 Χ 0 =</t>
  </si>
  <si>
    <t>6 Χ 0 =</t>
  </si>
  <si>
    <t>7 Χ 0 =</t>
  </si>
  <si>
    <t>8 Χ 0 =</t>
  </si>
  <si>
    <t>9 Χ 0 =</t>
  </si>
  <si>
    <t>10 Χ 0 =</t>
  </si>
  <si>
    <t>0 Χ 0 =</t>
  </si>
  <si>
    <t>2 Χ 1 =</t>
  </si>
  <si>
    <t>3 Χ 1 =</t>
  </si>
  <si>
    <t>4 Χ 1 =</t>
  </si>
  <si>
    <t>5 Χ 1 =</t>
  </si>
  <si>
    <t>6 Χ 1 =</t>
  </si>
  <si>
    <t>7 Χ 1 =</t>
  </si>
  <si>
    <t>8 Χ 1 =</t>
  </si>
  <si>
    <t>9 Χ 1 =</t>
  </si>
  <si>
    <t>10 Χ 1 =</t>
  </si>
  <si>
    <t>2 Χ 2 =</t>
  </si>
  <si>
    <t>3 Χ 2 =</t>
  </si>
  <si>
    <t>4 Χ 2 =</t>
  </si>
  <si>
    <t>5 Χ 2 =</t>
  </si>
  <si>
    <t>6 Χ 2 =</t>
  </si>
  <si>
    <t>7 Χ 2 =</t>
  </si>
  <si>
    <t>8 Χ 2 =</t>
  </si>
  <si>
    <t>9 Χ 2 =</t>
  </si>
  <si>
    <t>10 Χ 2 =</t>
  </si>
  <si>
    <t>2 Χ 3 =</t>
  </si>
  <si>
    <t>3 Χ 3 =</t>
  </si>
  <si>
    <t>4 Χ 3 =</t>
  </si>
  <si>
    <t>5 Χ 3 =</t>
  </si>
  <si>
    <t>6 Χ 3 =</t>
  </si>
  <si>
    <t>7 Χ 3 =</t>
  </si>
  <si>
    <t>8 Χ 3 =</t>
  </si>
  <si>
    <t>9 Χ 3 =</t>
  </si>
  <si>
    <t>10 Χ 3 =</t>
  </si>
  <si>
    <t>2 Χ 4 =</t>
  </si>
  <si>
    <t>3 Χ 4 =</t>
  </si>
  <si>
    <t>4 Χ 4 =</t>
  </si>
  <si>
    <t>5 Χ 4 =</t>
  </si>
  <si>
    <t>6 Χ 4 =</t>
  </si>
  <si>
    <t>7 Χ 4 =</t>
  </si>
  <si>
    <t>8 Χ 4 =</t>
  </si>
  <si>
    <t>9 Χ 4 =</t>
  </si>
  <si>
    <t>10 Χ 4 =</t>
  </si>
  <si>
    <t>2 Χ 5 =</t>
  </si>
  <si>
    <t>3 Χ 5 =</t>
  </si>
  <si>
    <t>4 Χ 5 =</t>
  </si>
  <si>
    <t>5 Χ 5 =</t>
  </si>
  <si>
    <t>6 Χ 5 =</t>
  </si>
  <si>
    <t>7 Χ 5 =</t>
  </si>
  <si>
    <t>8 Χ 5 =</t>
  </si>
  <si>
    <t>9 Χ 5 =</t>
  </si>
  <si>
    <t>10 Χ 5 =</t>
  </si>
  <si>
    <t>2 Χ 6 =</t>
  </si>
  <si>
    <t>3 Χ 6 =</t>
  </si>
  <si>
    <t>4 Χ 6 =</t>
  </si>
  <si>
    <t>5 Χ 6 =</t>
  </si>
  <si>
    <t>6 Χ 6 =</t>
  </si>
  <si>
    <t>7 Χ 6 =</t>
  </si>
  <si>
    <t>8 Χ 6 =</t>
  </si>
  <si>
    <t>9 Χ 6 =</t>
  </si>
  <si>
    <t>10 Χ 6 =</t>
  </si>
  <si>
    <t>2 Χ 7 =</t>
  </si>
  <si>
    <t>3 Χ 7 =</t>
  </si>
  <si>
    <t>4 Χ 7 =</t>
  </si>
  <si>
    <t>5 Χ 7 =</t>
  </si>
  <si>
    <t>6 Χ 7 =</t>
  </si>
  <si>
    <t>7 Χ 7 =</t>
  </si>
  <si>
    <t>8 Χ 7 =</t>
  </si>
  <si>
    <t>9 Χ 7 =</t>
  </si>
  <si>
    <t>10 Χ 7 =</t>
  </si>
  <si>
    <t>2 Χ 8 =</t>
  </si>
  <si>
    <t>3 Χ 8 =</t>
  </si>
  <si>
    <t>4 Χ 8 =</t>
  </si>
  <si>
    <t>5 Χ 8 =</t>
  </si>
  <si>
    <t>6 Χ 8 =</t>
  </si>
  <si>
    <t>7 Χ 8 =</t>
  </si>
  <si>
    <t>8 Χ 8 =</t>
  </si>
  <si>
    <t>9 Χ 8 =</t>
  </si>
  <si>
    <t>10 Χ 8 =</t>
  </si>
  <si>
    <t>2 Χ 10 =</t>
  </si>
  <si>
    <t>3 Χ 10 =</t>
  </si>
  <si>
    <t>4 Χ 10 =</t>
  </si>
  <si>
    <t>5 Χ 10 =</t>
  </si>
  <si>
    <t>6 Χ 10 =</t>
  </si>
  <si>
    <t>7 Χ 10 =</t>
  </si>
  <si>
    <t>8 Χ 10 =</t>
  </si>
  <si>
    <t>9 Χ 10 =</t>
  </si>
  <si>
    <t>10 Χ 10 =</t>
  </si>
  <si>
    <t>2 Χ 9 =</t>
  </si>
  <si>
    <t>3 Χ 9 =</t>
  </si>
  <si>
    <t>4 Χ 9 =</t>
  </si>
  <si>
    <t>5 Χ 9 =</t>
  </si>
  <si>
    <t>6 Χ 9 =</t>
  </si>
  <si>
    <t>7 Χ 9 =</t>
  </si>
  <si>
    <t>8 Χ 9 =</t>
  </si>
  <si>
    <t>9 Χ 9 =</t>
  </si>
  <si>
    <t>10 Χ 9 =</t>
  </si>
  <si>
    <t>1 Χ 1 =</t>
  </si>
  <si>
    <t>1 Χ 2 =</t>
  </si>
  <si>
    <t>0 Χ 2 =</t>
  </si>
  <si>
    <t>0 Χ 1 =</t>
  </si>
  <si>
    <t>1 Χ 5 =</t>
  </si>
  <si>
    <t>0 Χ 5 =</t>
  </si>
  <si>
    <t>0 Χ 4 =</t>
  </si>
  <si>
    <t>1 Χ 4 =</t>
  </si>
  <si>
    <t>0 Χ 3 =</t>
  </si>
  <si>
    <t>1 Χ 3 =</t>
  </si>
  <si>
    <t>0 Χ 6 =</t>
  </si>
  <si>
    <t>1 Χ 6 =</t>
  </si>
  <si>
    <t>1 Χ 7 =</t>
  </si>
  <si>
    <t>0 Χ 7 =</t>
  </si>
  <si>
    <t>0 Χ 8 =</t>
  </si>
  <si>
    <t>1 Χ 8 =</t>
  </si>
  <si>
    <t>1 Χ 9 =</t>
  </si>
  <si>
    <t>0 Χ 9 =</t>
  </si>
  <si>
    <t>0 Χ 10 =</t>
  </si>
  <si>
    <t>1 Χ 10 =</t>
  </si>
  <si>
    <t>!!</t>
  </si>
  <si>
    <t>Για να δούμε τι μπορείς να κάνεις…</t>
  </si>
  <si>
    <t>ΣΩΣΤΕΣ:</t>
  </si>
  <si>
    <t>ΒΑΘΜΟΛΟΓΙΑ:</t>
  </si>
  <si>
    <t>Πώς τα πήγες;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</si>
</sst>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"/>
    <numFmt numFmtId="165" formatCode="&quot;Ναι&quot;;&quot;Ναι&quot;;&quot;'Οχι&quot;"/>
    <numFmt numFmtId="166" formatCode="&quot;Αληθές&quot;;&quot;Αληθές&quot;;&quot;Ψευδές&quot;"/>
    <numFmt numFmtId="167" formatCode="&quot;Ενεργοποίηση&quot;;&quot;Ενεργοποίηση&quot;;&quot;Απενεργοποίηση&quot;"/>
    <numFmt numFmtId="168" formatCode="[$€-2]\ #,##0.00_);[Red]\([$€-2]\ #,##0.00\)"/>
  </numFmts>
  <fonts count="15">
    <font>
      <sz val="10"/>
      <name val="Arial Greek"/>
      <family val="0"/>
    </font>
    <font>
      <b/>
      <sz val="12"/>
      <name val="Tahoma"/>
      <family val="2"/>
    </font>
    <font>
      <b/>
      <sz val="10"/>
      <name val="Arial Greek"/>
      <family val="0"/>
    </font>
    <font>
      <sz val="8"/>
      <name val="Arial Greek"/>
      <family val="0"/>
    </font>
    <font>
      <b/>
      <i/>
      <sz val="12"/>
      <name val="Arial Greek"/>
      <family val="2"/>
    </font>
    <font>
      <sz val="12"/>
      <name val="Arial Greek"/>
      <family val="0"/>
    </font>
    <font>
      <b/>
      <sz val="10"/>
      <name val="Tahoma"/>
      <family val="2"/>
    </font>
    <font>
      <sz val="10"/>
      <name val="Tahoma"/>
      <family val="2"/>
    </font>
    <font>
      <b/>
      <sz val="8"/>
      <name val="Arial Greek"/>
      <family val="2"/>
    </font>
    <font>
      <b/>
      <sz val="12"/>
      <name val="Arial Greek"/>
      <family val="2"/>
    </font>
    <font>
      <b/>
      <sz val="10"/>
      <color indexed="9"/>
      <name val="Arial Greek"/>
      <family val="2"/>
    </font>
    <font>
      <b/>
      <sz val="12"/>
      <color indexed="9"/>
      <name val="Arial Greek"/>
      <family val="2"/>
    </font>
    <font>
      <b/>
      <i/>
      <sz val="12"/>
      <color indexed="12"/>
      <name val="Arial Greek"/>
      <family val="2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</fonts>
  <fills count="1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8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thick"/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9" fillId="2" borderId="1" xfId="0" applyFont="1" applyFill="1" applyBorder="1" applyAlignment="1" applyProtection="1">
      <alignment horizontal="right" indent="2"/>
      <protection/>
    </xf>
    <xf numFmtId="9" fontId="9" fillId="2" borderId="1" xfId="21" applyFont="1" applyFill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2" fillId="3" borderId="0" xfId="0" applyFont="1" applyFill="1" applyBorder="1" applyAlignment="1" applyProtection="1">
      <alignment horizontal="center"/>
      <protection/>
    </xf>
    <xf numFmtId="0" fontId="0" fillId="3" borderId="0" xfId="0" applyFill="1" applyBorder="1" applyAlignment="1" applyProtection="1">
      <alignment horizontal="right"/>
      <protection/>
    </xf>
    <xf numFmtId="0" fontId="9" fillId="3" borderId="0" xfId="0" applyFont="1" applyFill="1" applyBorder="1" applyAlignment="1" applyProtection="1">
      <alignment horizontal="center"/>
      <protection/>
    </xf>
    <xf numFmtId="0" fontId="0" fillId="3" borderId="0" xfId="0" applyFill="1" applyBorder="1" applyAlignment="1" applyProtection="1">
      <alignment/>
      <protection/>
    </xf>
    <xf numFmtId="0" fontId="0" fillId="3" borderId="0" xfId="0" applyFill="1" applyBorder="1" applyAlignment="1" applyProtection="1">
      <alignment/>
      <protection/>
    </xf>
    <xf numFmtId="0" fontId="0" fillId="3" borderId="0" xfId="0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9" fillId="3" borderId="0" xfId="0" applyFont="1" applyFill="1" applyBorder="1" applyAlignment="1" applyProtection="1">
      <alignment horizontal="right"/>
      <protection/>
    </xf>
    <xf numFmtId="0" fontId="2" fillId="3" borderId="0" xfId="0" applyFont="1" applyFill="1" applyBorder="1" applyAlignment="1" applyProtection="1">
      <alignment horizontal="right"/>
      <protection/>
    </xf>
    <xf numFmtId="0" fontId="0" fillId="0" borderId="0" xfId="0" applyBorder="1" applyAlignment="1" applyProtection="1">
      <alignment horizontal="center"/>
      <protection/>
    </xf>
    <xf numFmtId="0" fontId="5" fillId="3" borderId="0" xfId="0" applyFont="1" applyFill="1" applyBorder="1" applyAlignment="1" applyProtection="1">
      <alignment horizontal="right"/>
      <protection/>
    </xf>
    <xf numFmtId="0" fontId="0" fillId="3" borderId="0" xfId="0" applyFill="1" applyBorder="1" applyAlignment="1" applyProtection="1">
      <alignment horizontal="center" vertical="top"/>
      <protection/>
    </xf>
    <xf numFmtId="0" fontId="0" fillId="3" borderId="0" xfId="0" applyFill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right"/>
      <protection/>
    </xf>
    <xf numFmtId="0" fontId="9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right"/>
      <protection/>
    </xf>
    <xf numFmtId="0" fontId="0" fillId="0" borderId="0" xfId="0" applyBorder="1" applyAlignment="1" applyProtection="1">
      <alignment/>
      <protection/>
    </xf>
    <xf numFmtId="0" fontId="9" fillId="4" borderId="2" xfId="0" applyFont="1" applyFill="1" applyBorder="1" applyAlignment="1" applyProtection="1">
      <alignment horizontal="right"/>
      <protection/>
    </xf>
    <xf numFmtId="0" fontId="9" fillId="5" borderId="2" xfId="0" applyFont="1" applyFill="1" applyBorder="1" applyAlignment="1" applyProtection="1">
      <alignment horizontal="center"/>
      <protection locked="0"/>
    </xf>
    <xf numFmtId="0" fontId="8" fillId="5" borderId="2" xfId="0" applyNumberFormat="1" applyFont="1" applyFill="1" applyBorder="1" applyAlignment="1" applyProtection="1">
      <alignment horizontal="center"/>
      <protection/>
    </xf>
    <xf numFmtId="0" fontId="9" fillId="5" borderId="2" xfId="0" applyFont="1" applyFill="1" applyBorder="1" applyAlignment="1" applyProtection="1">
      <alignment horizontal="right"/>
      <protection locked="0"/>
    </xf>
    <xf numFmtId="0" fontId="9" fillId="5" borderId="2" xfId="0" applyFont="1" applyFill="1" applyBorder="1" applyAlignment="1" applyProtection="1">
      <alignment/>
      <protection locked="0"/>
    </xf>
    <xf numFmtId="1" fontId="9" fillId="5" borderId="2" xfId="0" applyNumberFormat="1" applyFont="1" applyFill="1" applyBorder="1" applyAlignment="1" applyProtection="1">
      <alignment horizontal="right"/>
      <protection locked="0"/>
    </xf>
    <xf numFmtId="0" fontId="9" fillId="5" borderId="2" xfId="0" applyFont="1" applyFill="1" applyBorder="1" applyAlignment="1" applyProtection="1">
      <alignment/>
      <protection locked="0"/>
    </xf>
    <xf numFmtId="0" fontId="9" fillId="5" borderId="2" xfId="0" applyFont="1" applyFill="1" applyBorder="1" applyAlignment="1" applyProtection="1">
      <alignment horizontal="right"/>
      <protection locked="0"/>
    </xf>
    <xf numFmtId="0" fontId="9" fillId="6" borderId="2" xfId="0" applyFont="1" applyFill="1" applyBorder="1" applyAlignment="1" applyProtection="1">
      <alignment horizontal="right"/>
      <protection/>
    </xf>
    <xf numFmtId="0" fontId="9" fillId="7" borderId="2" xfId="0" applyFont="1" applyFill="1" applyBorder="1" applyAlignment="1" applyProtection="1">
      <alignment horizontal="right"/>
      <protection/>
    </xf>
    <xf numFmtId="0" fontId="9" fillId="8" borderId="2" xfId="0" applyFont="1" applyFill="1" applyBorder="1" applyAlignment="1" applyProtection="1">
      <alignment horizontal="right"/>
      <protection/>
    </xf>
    <xf numFmtId="0" fontId="9" fillId="9" borderId="2" xfId="0" applyFont="1" applyFill="1" applyBorder="1" applyAlignment="1" applyProtection="1">
      <alignment horizontal="right"/>
      <protection/>
    </xf>
    <xf numFmtId="0" fontId="9" fillId="10" borderId="2" xfId="0" applyFont="1" applyFill="1" applyBorder="1" applyAlignment="1" applyProtection="1">
      <alignment horizontal="right"/>
      <protection/>
    </xf>
    <xf numFmtId="0" fontId="9" fillId="11" borderId="2" xfId="0" applyFont="1" applyFill="1" applyBorder="1" applyAlignment="1" applyProtection="1">
      <alignment horizontal="right"/>
      <protection/>
    </xf>
    <xf numFmtId="0" fontId="9" fillId="12" borderId="2" xfId="0" applyFont="1" applyFill="1" applyBorder="1" applyAlignment="1" applyProtection="1">
      <alignment horizontal="right"/>
      <protection/>
    </xf>
    <xf numFmtId="0" fontId="11" fillId="13" borderId="2" xfId="0" applyFont="1" applyFill="1" applyBorder="1" applyAlignment="1" applyProtection="1">
      <alignment horizontal="right"/>
      <protection/>
    </xf>
    <xf numFmtId="0" fontId="11" fillId="14" borderId="2" xfId="0" applyFont="1" applyFill="1" applyBorder="1" applyAlignment="1" applyProtection="1">
      <alignment horizontal="right"/>
      <protection/>
    </xf>
    <xf numFmtId="0" fontId="9" fillId="5" borderId="3" xfId="0" applyFont="1" applyFill="1" applyBorder="1" applyAlignment="1" applyProtection="1">
      <alignment/>
      <protection locked="0"/>
    </xf>
    <xf numFmtId="0" fontId="8" fillId="5" borderId="3" xfId="0" applyNumberFormat="1" applyFont="1" applyFill="1" applyBorder="1" applyAlignment="1" applyProtection="1">
      <alignment horizontal="center"/>
      <protection/>
    </xf>
    <xf numFmtId="0" fontId="1" fillId="15" borderId="4" xfId="0" applyFont="1" applyFill="1" applyBorder="1" applyAlignment="1" applyProtection="1">
      <alignment vertical="center"/>
      <protection/>
    </xf>
    <xf numFmtId="0" fontId="5" fillId="15" borderId="5" xfId="0" applyFont="1" applyFill="1" applyBorder="1" applyAlignment="1" applyProtection="1">
      <alignment/>
      <protection/>
    </xf>
    <xf numFmtId="0" fontId="2" fillId="3" borderId="6" xfId="0" applyFont="1" applyFill="1" applyBorder="1" applyAlignment="1" applyProtection="1">
      <alignment horizontal="center"/>
      <protection/>
    </xf>
    <xf numFmtId="0" fontId="0" fillId="3" borderId="7" xfId="0" applyFill="1" applyBorder="1" applyAlignment="1" applyProtection="1">
      <alignment/>
      <protection/>
    </xf>
    <xf numFmtId="0" fontId="0" fillId="3" borderId="7" xfId="0" applyFill="1" applyBorder="1" applyAlignment="1" applyProtection="1">
      <alignment horizontal="center"/>
      <protection/>
    </xf>
    <xf numFmtId="0" fontId="2" fillId="3" borderId="8" xfId="0" applyFont="1" applyFill="1" applyBorder="1" applyAlignment="1" applyProtection="1">
      <alignment horizontal="center"/>
      <protection/>
    </xf>
    <xf numFmtId="0" fontId="0" fillId="3" borderId="9" xfId="0" applyFill="1" applyBorder="1" applyAlignment="1" applyProtection="1">
      <alignment horizontal="right"/>
      <protection/>
    </xf>
    <xf numFmtId="0" fontId="9" fillId="3" borderId="9" xfId="0" applyFont="1" applyFill="1" applyBorder="1" applyAlignment="1" applyProtection="1">
      <alignment horizontal="center"/>
      <protection/>
    </xf>
    <xf numFmtId="0" fontId="0" fillId="3" borderId="9" xfId="0" applyFill="1" applyBorder="1" applyAlignment="1" applyProtection="1">
      <alignment/>
      <protection/>
    </xf>
    <xf numFmtId="0" fontId="5" fillId="3" borderId="9" xfId="0" applyFont="1" applyFill="1" applyBorder="1" applyAlignment="1" applyProtection="1">
      <alignment horizontal="right"/>
      <protection/>
    </xf>
    <xf numFmtId="0" fontId="0" fillId="3" borderId="9" xfId="0" applyFill="1" applyBorder="1" applyAlignment="1" applyProtection="1">
      <alignment/>
      <protection/>
    </xf>
    <xf numFmtId="0" fontId="0" fillId="3" borderId="9" xfId="0" applyFill="1" applyBorder="1" applyAlignment="1" applyProtection="1">
      <alignment horizontal="center"/>
      <protection/>
    </xf>
    <xf numFmtId="0" fontId="0" fillId="3" borderId="10" xfId="0" applyFill="1" applyBorder="1" applyAlignment="1" applyProtection="1">
      <alignment/>
      <protection/>
    </xf>
    <xf numFmtId="0" fontId="1" fillId="3" borderId="6" xfId="0" applyFont="1" applyFill="1" applyBorder="1" applyAlignment="1" applyProtection="1">
      <alignment horizontal="center" vertical="center"/>
      <protection/>
    </xf>
    <xf numFmtId="0" fontId="1" fillId="3" borderId="0" xfId="0" applyFont="1" applyFill="1" applyBorder="1" applyAlignment="1" applyProtection="1">
      <alignment horizontal="center" vertical="center"/>
      <protection/>
    </xf>
    <xf numFmtId="0" fontId="4" fillId="3" borderId="0" xfId="0" applyFont="1" applyFill="1" applyBorder="1" applyAlignment="1" applyProtection="1">
      <alignment horizontal="center" vertical="distributed" shrinkToFit="1"/>
      <protection locked="0"/>
    </xf>
    <xf numFmtId="0" fontId="1" fillId="3" borderId="0" xfId="0" applyFont="1" applyFill="1" applyBorder="1" applyAlignment="1" applyProtection="1">
      <alignment horizontal="right" vertical="center"/>
      <protection/>
    </xf>
    <xf numFmtId="0" fontId="4" fillId="3" borderId="0" xfId="0" applyFont="1" applyFill="1" applyBorder="1" applyAlignment="1" applyProtection="1">
      <alignment horizontal="right" vertical="distributed" shrinkToFit="1"/>
      <protection/>
    </xf>
    <xf numFmtId="0" fontId="1" fillId="3" borderId="0" xfId="0" applyFont="1" applyFill="1" applyBorder="1" applyAlignment="1" applyProtection="1">
      <alignment vertical="center"/>
      <protection/>
    </xf>
    <xf numFmtId="0" fontId="1" fillId="3" borderId="0" xfId="0" applyFont="1" applyFill="1" applyBorder="1" applyAlignment="1" applyProtection="1">
      <alignment horizontal="left" vertical="center"/>
      <protection/>
    </xf>
    <xf numFmtId="0" fontId="5" fillId="3" borderId="7" xfId="0" applyFont="1" applyFill="1" applyBorder="1" applyAlignment="1" applyProtection="1">
      <alignment/>
      <protection/>
    </xf>
    <xf numFmtId="0" fontId="9" fillId="4" borderId="3" xfId="0" applyFont="1" applyFill="1" applyBorder="1" applyAlignment="1" applyProtection="1">
      <alignment horizontal="right"/>
      <protection/>
    </xf>
    <xf numFmtId="0" fontId="9" fillId="5" borderId="3" xfId="0" applyFont="1" applyFill="1" applyBorder="1" applyAlignment="1" applyProtection="1">
      <alignment horizontal="center"/>
      <protection locked="0"/>
    </xf>
    <xf numFmtId="0" fontId="9" fillId="6" borderId="3" xfId="0" applyFont="1" applyFill="1" applyBorder="1" applyAlignment="1" applyProtection="1">
      <alignment horizontal="right"/>
      <protection/>
    </xf>
    <xf numFmtId="0" fontId="9" fillId="5" borderId="3" xfId="0" applyFont="1" applyFill="1" applyBorder="1" applyAlignment="1" applyProtection="1">
      <alignment horizontal="right"/>
      <protection locked="0"/>
    </xf>
    <xf numFmtId="0" fontId="9" fillId="7" borderId="3" xfId="0" applyFont="1" applyFill="1" applyBorder="1" applyAlignment="1" applyProtection="1">
      <alignment horizontal="right"/>
      <protection/>
    </xf>
    <xf numFmtId="0" fontId="9" fillId="8" borderId="3" xfId="0" applyFont="1" applyFill="1" applyBorder="1" applyAlignment="1" applyProtection="1">
      <alignment horizontal="right"/>
      <protection/>
    </xf>
    <xf numFmtId="1" fontId="9" fillId="5" borderId="3" xfId="0" applyNumberFormat="1" applyFont="1" applyFill="1" applyBorder="1" applyAlignment="1" applyProtection="1">
      <alignment horizontal="right"/>
      <protection locked="0"/>
    </xf>
    <xf numFmtId="0" fontId="9" fillId="12" borderId="3" xfId="0" applyFont="1" applyFill="1" applyBorder="1" applyAlignment="1" applyProtection="1">
      <alignment horizontal="right"/>
      <protection/>
    </xf>
    <xf numFmtId="0" fontId="9" fillId="5" borderId="3" xfId="0" applyFont="1" applyFill="1" applyBorder="1" applyAlignment="1" applyProtection="1">
      <alignment/>
      <protection locked="0"/>
    </xf>
    <xf numFmtId="0" fontId="9" fillId="11" borderId="3" xfId="0" applyFont="1" applyFill="1" applyBorder="1" applyAlignment="1" applyProtection="1">
      <alignment horizontal="right"/>
      <protection/>
    </xf>
    <xf numFmtId="0" fontId="9" fillId="10" borderId="3" xfId="0" applyFont="1" applyFill="1" applyBorder="1" applyAlignment="1" applyProtection="1">
      <alignment horizontal="right"/>
      <protection/>
    </xf>
    <xf numFmtId="0" fontId="9" fillId="9" borderId="3" xfId="0" applyFont="1" applyFill="1" applyBorder="1" applyAlignment="1" applyProtection="1">
      <alignment horizontal="right"/>
      <protection/>
    </xf>
    <xf numFmtId="0" fontId="11" fillId="13" borderId="3" xfId="0" applyFont="1" applyFill="1" applyBorder="1" applyAlignment="1" applyProtection="1">
      <alignment horizontal="right"/>
      <protection/>
    </xf>
    <xf numFmtId="0" fontId="11" fillId="14" borderId="3" xfId="0" applyFont="1" applyFill="1" applyBorder="1" applyAlignment="1" applyProtection="1">
      <alignment horizontal="right"/>
      <protection/>
    </xf>
    <xf numFmtId="0" fontId="9" fillId="5" borderId="3" xfId="0" applyFont="1" applyFill="1" applyBorder="1" applyAlignment="1" applyProtection="1">
      <alignment horizontal="right"/>
      <protection locked="0"/>
    </xf>
    <xf numFmtId="0" fontId="11" fillId="16" borderId="2" xfId="0" applyFont="1" applyFill="1" applyBorder="1" applyAlignment="1" applyProtection="1">
      <alignment horizontal="right"/>
      <protection/>
    </xf>
    <xf numFmtId="0" fontId="11" fillId="16" borderId="3" xfId="0" applyFont="1" applyFill="1" applyBorder="1" applyAlignment="1" applyProtection="1">
      <alignment horizontal="right"/>
      <protection/>
    </xf>
    <xf numFmtId="0" fontId="1" fillId="15" borderId="11" xfId="0" applyFont="1" applyFill="1" applyBorder="1" applyAlignment="1" applyProtection="1">
      <alignment horizontal="center" vertical="center"/>
      <protection/>
    </xf>
    <xf numFmtId="0" fontId="1" fillId="15" borderId="4" xfId="0" applyFont="1" applyFill="1" applyBorder="1" applyAlignment="1" applyProtection="1">
      <alignment horizontal="center" vertical="center"/>
      <protection/>
    </xf>
    <xf numFmtId="0" fontId="12" fillId="15" borderId="12" xfId="0" applyFont="1" applyFill="1" applyBorder="1" applyAlignment="1" applyProtection="1">
      <alignment horizontal="center" vertical="distributed" shrinkToFit="1"/>
      <protection locked="0"/>
    </xf>
    <xf numFmtId="0" fontId="1" fillId="15" borderId="4" xfId="0" applyFont="1" applyFill="1" applyBorder="1" applyAlignment="1" applyProtection="1">
      <alignment horizontal="right" vertical="center"/>
      <protection/>
    </xf>
    <xf numFmtId="0" fontId="12" fillId="15" borderId="12" xfId="0" applyFont="1" applyFill="1" applyBorder="1" applyAlignment="1" applyProtection="1">
      <alignment horizontal="right" vertical="distributed" shrinkToFit="1"/>
      <protection/>
    </xf>
    <xf numFmtId="0" fontId="1" fillId="15" borderId="4" xfId="0" applyFont="1" applyFill="1" applyBorder="1" applyAlignment="1" applyProtection="1">
      <alignment horizontal="left" vertical="center"/>
      <protection/>
    </xf>
    <xf numFmtId="0" fontId="2" fillId="2" borderId="13" xfId="0" applyFont="1" applyFill="1" applyBorder="1" applyAlignment="1" applyProtection="1">
      <alignment horizontal="center" vertical="top" wrapText="1"/>
      <protection/>
    </xf>
    <xf numFmtId="0" fontId="2" fillId="2" borderId="14" xfId="0" applyFont="1" applyFill="1" applyBorder="1" applyAlignment="1" applyProtection="1">
      <alignment horizontal="center" vertical="center"/>
      <protection/>
    </xf>
    <xf numFmtId="0" fontId="2" fillId="2" borderId="15" xfId="0" applyFont="1" applyFill="1" applyBorder="1" applyAlignment="1" applyProtection="1">
      <alignment horizontal="center" vertical="center"/>
      <protection/>
    </xf>
    <xf numFmtId="0" fontId="2" fillId="2" borderId="16" xfId="0" applyFont="1" applyFill="1" applyBorder="1" applyAlignment="1" applyProtection="1">
      <alignment horizontal="center" vertical="center"/>
      <protection/>
    </xf>
    <xf numFmtId="0" fontId="2" fillId="2" borderId="13" xfId="0" applyFont="1" applyFill="1" applyBorder="1" applyAlignment="1" applyProtection="1">
      <alignment horizontal="center" wrapText="1"/>
      <protection/>
    </xf>
    <xf numFmtId="0" fontId="10" fillId="17" borderId="0" xfId="0" applyFont="1" applyFill="1" applyBorder="1" applyAlignment="1" applyProtection="1">
      <alignment horizontal="right" vertical="center"/>
      <protection/>
    </xf>
    <xf numFmtId="0" fontId="2" fillId="2" borderId="17" xfId="0" applyFont="1" applyFill="1" applyBorder="1" applyAlignment="1" applyProtection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3" borderId="0" xfId="0" applyFill="1" applyBorder="1" applyAlignment="1" applyProtection="1">
      <alignment horizontal="center"/>
      <protection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85725</xdr:colOff>
      <xdr:row>42</xdr:row>
      <xdr:rowOff>200025</xdr:rowOff>
    </xdr:from>
    <xdr:to>
      <xdr:col>12</xdr:col>
      <xdr:colOff>228600</xdr:colOff>
      <xdr:row>42</xdr:row>
      <xdr:rowOff>323850</xdr:rowOff>
    </xdr:to>
    <xdr:pic>
      <xdr:nvPicPr>
        <xdr:cNvPr id="1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05650" y="9782175"/>
          <a:ext cx="1428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342900</xdr:colOff>
      <xdr:row>34</xdr:row>
      <xdr:rowOff>47625</xdr:rowOff>
    </xdr:from>
    <xdr:to>
      <xdr:col>15</xdr:col>
      <xdr:colOff>428625</xdr:colOff>
      <xdr:row>38</xdr:row>
      <xdr:rowOff>161925</xdr:rowOff>
    </xdr:to>
    <xdr:pic>
      <xdr:nvPicPr>
        <xdr:cNvPr id="2" name="Picture 60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648575" y="7877175"/>
          <a:ext cx="13049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4"/>
  <sheetViews>
    <sheetView tabSelected="1" workbookViewId="0" topLeftCell="A1">
      <selection activeCell="C6" sqref="C6"/>
    </sheetView>
  </sheetViews>
  <sheetFormatPr defaultColWidth="9.00390625" defaultRowHeight="12.75"/>
  <cols>
    <col min="1" max="1" width="4.75390625" style="17" customWidth="1"/>
    <col min="2" max="2" width="10.75390625" style="18" customWidth="1"/>
    <col min="3" max="3" width="5.25390625" style="19" customWidth="1"/>
    <col min="4" max="4" width="10.625" style="10" customWidth="1"/>
    <col min="5" max="5" width="3.75390625" style="10" customWidth="1"/>
    <col min="6" max="6" width="10.75390625" style="20" customWidth="1"/>
    <col min="7" max="7" width="5.25390625" style="10" customWidth="1"/>
    <col min="8" max="8" width="10.625" style="10" customWidth="1"/>
    <col min="9" max="9" width="3.75390625" style="10" customWidth="1"/>
    <col min="10" max="10" width="10.75390625" style="18" customWidth="1"/>
    <col min="11" max="11" width="5.25390625" style="21" customWidth="1"/>
    <col min="12" max="12" width="10.625" style="13" customWidth="1"/>
    <col min="13" max="13" width="3.75390625" style="10" customWidth="1"/>
    <col min="14" max="14" width="10.75390625" style="18" customWidth="1"/>
    <col min="15" max="15" width="5.25390625" style="18" customWidth="1"/>
    <col min="16" max="16" width="10.625" style="13" customWidth="1"/>
    <col min="17" max="17" width="4.75390625" style="10" customWidth="1"/>
    <col min="18" max="16384" width="9.125" style="10" customWidth="1"/>
  </cols>
  <sheetData>
    <row r="1" spans="1:17" s="3" customFormat="1" ht="30" customHeight="1" thickBot="1">
      <c r="A1" s="79" t="s">
        <v>0</v>
      </c>
      <c r="B1" s="80"/>
      <c r="C1" s="81"/>
      <c r="D1" s="81"/>
      <c r="E1" s="82" t="s">
        <v>1</v>
      </c>
      <c r="F1" s="82"/>
      <c r="G1" s="83">
        <f>T(C1)</f>
      </c>
      <c r="H1" s="83"/>
      <c r="I1" s="41" t="s">
        <v>123</v>
      </c>
      <c r="J1" s="84" t="s">
        <v>124</v>
      </c>
      <c r="K1" s="84"/>
      <c r="L1" s="84"/>
      <c r="M1" s="84"/>
      <c r="N1" s="84"/>
      <c r="O1" s="84"/>
      <c r="P1" s="84"/>
      <c r="Q1" s="42"/>
    </row>
    <row r="2" spans="1:17" s="3" customFormat="1" ht="17.25" customHeight="1">
      <c r="A2" s="54"/>
      <c r="B2" s="55"/>
      <c r="C2" s="56"/>
      <c r="D2" s="56"/>
      <c r="E2" s="57"/>
      <c r="F2" s="57"/>
      <c r="G2" s="58"/>
      <c r="H2" s="58"/>
      <c r="I2" s="59"/>
      <c r="J2" s="60"/>
      <c r="K2" s="60"/>
      <c r="L2" s="60"/>
      <c r="M2" s="60"/>
      <c r="N2" s="60"/>
      <c r="O2" s="60"/>
      <c r="P2" s="60"/>
      <c r="Q2" s="61"/>
    </row>
    <row r="3" spans="1:17" ht="15.75">
      <c r="A3" s="4"/>
      <c r="B3" s="5"/>
      <c r="C3" s="6"/>
      <c r="D3" s="7"/>
      <c r="E3" s="7"/>
      <c r="F3" s="7"/>
      <c r="G3" s="90" t="s">
        <v>125</v>
      </c>
      <c r="H3" s="90"/>
      <c r="I3" s="90"/>
      <c r="J3" s="1">
        <f>COUNTIF(B6:P42,"ΜΠΡΑΒΟ!!!")</f>
        <v>0</v>
      </c>
      <c r="K3" s="9"/>
      <c r="L3" s="9"/>
      <c r="M3" s="7"/>
      <c r="N3" s="5"/>
      <c r="O3" s="5"/>
      <c r="P3" s="9"/>
      <c r="Q3" s="61"/>
    </row>
    <row r="4" spans="1:17" ht="15.75">
      <c r="A4" s="4"/>
      <c r="B4" s="5"/>
      <c r="C4" s="6"/>
      <c r="D4" s="7"/>
      <c r="E4" s="7"/>
      <c r="F4" s="7"/>
      <c r="G4" s="90" t="s">
        <v>126</v>
      </c>
      <c r="H4" s="90"/>
      <c r="I4" s="90"/>
      <c r="J4" s="2">
        <f>J3/121</f>
        <v>0</v>
      </c>
      <c r="K4" s="9"/>
      <c r="L4" s="9"/>
      <c r="M4" s="7"/>
      <c r="N4" s="11"/>
      <c r="O4" s="11"/>
      <c r="P4" s="9"/>
      <c r="Q4" s="61"/>
    </row>
    <row r="5" spans="1:17" ht="16.5" thickBot="1">
      <c r="A5" s="43"/>
      <c r="B5" s="5"/>
      <c r="C5" s="6"/>
      <c r="D5" s="7"/>
      <c r="E5" s="7"/>
      <c r="F5" s="12"/>
      <c r="G5" s="12"/>
      <c r="H5" s="9"/>
      <c r="I5" s="7"/>
      <c r="J5" s="5"/>
      <c r="K5" s="8"/>
      <c r="L5" s="9"/>
      <c r="M5" s="7"/>
      <c r="N5" s="11"/>
      <c r="O5" s="11"/>
      <c r="P5" s="9"/>
      <c r="Q5" s="44"/>
    </row>
    <row r="6" spans="1:17" ht="17.25" thickBot="1" thickTop="1">
      <c r="A6" s="43"/>
      <c r="B6" s="22" t="s">
        <v>3</v>
      </c>
      <c r="C6" s="23"/>
      <c r="D6" s="24">
        <f>IF(AND(C6=0,COUNTA(C6)=1),"ΜΠΡΑΒΟ!!!",IF(AND(C6&lt;&gt;0,COUNTA(C6)=1),"XM!!!",""))</f>
      </c>
      <c r="E6" s="7"/>
      <c r="F6" s="30" t="s">
        <v>13</v>
      </c>
      <c r="G6" s="25"/>
      <c r="H6" s="24">
        <f>IF(AND(G6=2,COUNTA(G6)=1),"ΜΠΡΑΒΟ!!!",IF(AND(G6&lt;&gt;2,COUNTA(G6)=1),"XM!!!",""))</f>
      </c>
      <c r="I6" s="7"/>
      <c r="J6" s="31" t="s">
        <v>104</v>
      </c>
      <c r="K6" s="26"/>
      <c r="L6" s="24">
        <f>IF(AND(K6=2,COUNTA(K6)=1),"ΜΠΡΑΒΟ!!!",IF(AND(K6&lt;&gt;2,COUNTA(K6)=1),"XM!!!",""))</f>
      </c>
      <c r="M6" s="7"/>
      <c r="N6" s="32" t="s">
        <v>31</v>
      </c>
      <c r="O6" s="27"/>
      <c r="P6" s="24">
        <f>IF(AND(O6=6,COUNTA(O6)=1),"ΜΠΡΑΒΟ!!!",IF(AND(O6&lt;&gt;6,COUNTA(O6)=1),"XM!!!",""))</f>
      </c>
      <c r="Q6" s="44"/>
    </row>
    <row r="7" spans="1:17" ht="17.25" thickBot="1" thickTop="1">
      <c r="A7" s="43"/>
      <c r="B7" s="22" t="s">
        <v>4</v>
      </c>
      <c r="C7" s="23"/>
      <c r="D7" s="24">
        <f aca="true" t="shared" si="0" ref="D7:D16">IF(AND(C7=0,COUNTA(C7)=1),"ΜΠΡΑΒΟ!!!",IF(AND(C7&lt;&gt;0,COUNTA(C7)=1),"XM!!!",""))</f>
      </c>
      <c r="E7" s="7"/>
      <c r="F7" s="30" t="s">
        <v>14</v>
      </c>
      <c r="G7" s="25"/>
      <c r="H7" s="24">
        <f>IF(AND(G7=3,COUNTA(G7)=1),"ΜΠΡΑΒΟ!!!",IF(AND(G7&lt;&gt;3,COUNTA(G7)=1),"XM!!!",""))</f>
      </c>
      <c r="I7" s="7"/>
      <c r="J7" s="31" t="s">
        <v>23</v>
      </c>
      <c r="K7" s="26"/>
      <c r="L7" s="24">
        <f>IF(AND(K7=6,COUNTA(K7)=1),"ΜΠΡΑΒΟ!!!",IF(AND(K7&lt;&gt;6,COUNTA(K7)=1),"XM!!!",""))</f>
      </c>
      <c r="M7" s="7"/>
      <c r="N7" s="32" t="s">
        <v>32</v>
      </c>
      <c r="O7" s="27"/>
      <c r="P7" s="24">
        <f>IF(AND(O7=9,COUNTA(O7)=1),"ΜΠΡΑΒΟ!!!",IF(AND(O7&lt;&gt;9,COUNTA(O7)=1),"XM!!!",""))</f>
      </c>
      <c r="Q7" s="44"/>
    </row>
    <row r="8" spans="1:17" ht="17.25" thickBot="1" thickTop="1">
      <c r="A8" s="43"/>
      <c r="B8" s="22" t="s">
        <v>10</v>
      </c>
      <c r="C8" s="23"/>
      <c r="D8" s="24">
        <f t="shared" si="0"/>
      </c>
      <c r="E8" s="7"/>
      <c r="F8" s="30" t="s">
        <v>18</v>
      </c>
      <c r="G8" s="25"/>
      <c r="H8" s="24">
        <f>IF(AND(G8=7,COUNTA(G8)=1),"ΜΠΡΑΒΟ!!!",IF(AND(G8&lt;&gt;7,COUNTA(G8)=1),"XM!!!",""))</f>
      </c>
      <c r="I8" s="7"/>
      <c r="J8" s="31" t="s">
        <v>29</v>
      </c>
      <c r="K8" s="26"/>
      <c r="L8" s="24">
        <f>IF(AND(K8=18,COUNTA(K8)=1),"ΜΠΡΑΒΟ!!!",IF(AND(K8&lt;&gt;18,COUNTA(K8)=1),"XM!!!",""))</f>
      </c>
      <c r="M8" s="7"/>
      <c r="N8" s="32" t="s">
        <v>38</v>
      </c>
      <c r="O8" s="27"/>
      <c r="P8" s="24">
        <f>IF(AND(O8=27,COUNTA(O8)=1),"ΜΠΡΑΒΟ!!!",IF(AND(O8&lt;&gt;27,COUNTA(O8)=1),"XM!!!",""))</f>
      </c>
      <c r="Q8" s="44"/>
    </row>
    <row r="9" spans="1:17" ht="17.25" thickBot="1" thickTop="1">
      <c r="A9" s="43"/>
      <c r="B9" s="22" t="s">
        <v>6</v>
      </c>
      <c r="C9" s="23"/>
      <c r="D9" s="24">
        <f t="shared" si="0"/>
      </c>
      <c r="E9" s="7"/>
      <c r="F9" s="30" t="s">
        <v>16</v>
      </c>
      <c r="G9" s="25"/>
      <c r="H9" s="24">
        <f>IF(AND(G9=5,COUNTA(G9)=1),"ΜΠΡΑΒΟ!!!",IF(AND(G9&lt;&gt;5,COUNTA(G9)=1),"XM!!!",""))</f>
      </c>
      <c r="I9" s="7"/>
      <c r="J9" s="31" t="s">
        <v>25</v>
      </c>
      <c r="K9" s="26"/>
      <c r="L9" s="24">
        <f>IF(AND(K9=10,COUNTA(K9)=1),"ΜΠΡΑΒΟ!!!",IF(AND(K9&lt;&gt;10,COUNTA(K9)=1),"XM!!!",""))</f>
      </c>
      <c r="M9" s="7"/>
      <c r="N9" s="32" t="s">
        <v>35</v>
      </c>
      <c r="O9" s="27"/>
      <c r="P9" s="24">
        <f>IF(AND(O9=18,COUNTA(O9)=1),"ΜΠΡΑΒΟ!!!",IF(AND(O9&lt;&gt;18,COUNTA(O9)=1),"XM!!!",""))</f>
      </c>
      <c r="Q9" s="44"/>
    </row>
    <row r="10" spans="1:17" ht="17.25" thickBot="1" thickTop="1">
      <c r="A10" s="43"/>
      <c r="B10" s="22" t="s">
        <v>7</v>
      </c>
      <c r="C10" s="23"/>
      <c r="D10" s="24">
        <f t="shared" si="0"/>
      </c>
      <c r="E10" s="7"/>
      <c r="F10" s="30" t="s">
        <v>20</v>
      </c>
      <c r="G10" s="25"/>
      <c r="H10" s="24">
        <f>IF(AND(G10=9,COUNTA(G10)=1),"ΜΠΡΑΒΟ!!!",IF(AND(G10&lt;&gt;9,COUNTA(G10)=1),"XM!!!",""))</f>
      </c>
      <c r="I10" s="7"/>
      <c r="J10" s="31" t="s">
        <v>22</v>
      </c>
      <c r="K10" s="26"/>
      <c r="L10" s="24">
        <f>IF(AND(K10=4,COUNTA(K10)=1),"ΜΠΡΑΒΟ!!!",IF(AND(K10&lt;&gt;4,COUNTA(K10)=1),"XM!!!",""))</f>
      </c>
      <c r="M10" s="7"/>
      <c r="N10" s="32" t="s">
        <v>37</v>
      </c>
      <c r="O10" s="27"/>
      <c r="P10" s="24">
        <f>IF(AND(O10=24,COUNTA(O10)=1),"ΜΠΡΑΒΟ!!!",IF(AND(O10&lt;&gt;24,COUNTA(O10)=1),"XM!!!",""))</f>
      </c>
      <c r="Q10" s="44"/>
    </row>
    <row r="11" spans="1:17" ht="17.25" thickBot="1" thickTop="1">
      <c r="A11" s="43"/>
      <c r="B11" s="22" t="s">
        <v>5</v>
      </c>
      <c r="C11" s="23"/>
      <c r="D11" s="24">
        <f t="shared" si="0"/>
      </c>
      <c r="E11" s="7"/>
      <c r="F11" s="30" t="s">
        <v>103</v>
      </c>
      <c r="G11" s="25"/>
      <c r="H11" s="24">
        <f>IF(AND(G11=1,COUNTA(G11)=1),"ΜΠΡΑΒΟ!!!",IF(AND(G11&lt;&gt;1,COUNTA(G11)=1),"XM!!!",""))</f>
      </c>
      <c r="I11" s="7"/>
      <c r="J11" s="31" t="s">
        <v>30</v>
      </c>
      <c r="K11" s="26"/>
      <c r="L11" s="24">
        <f>IF(AND(K11=20,COUNTA(K11)=1),"ΜΠΡΑΒΟ!!!",IF(AND(K11&lt;&gt;20,COUNTA(K11)=1),"XM!!!",""))</f>
      </c>
      <c r="M11" s="7"/>
      <c r="N11" s="32" t="s">
        <v>34</v>
      </c>
      <c r="O11" s="27"/>
      <c r="P11" s="24">
        <f>IF(AND(O11=15,COUNTA(O11)=1),"ΜΠΡΑΒΟ!!!",IF(AND(O11&lt;&gt;15,COUNTA(O11)=1),"XM!!!",""))</f>
      </c>
      <c r="Q11" s="44"/>
    </row>
    <row r="12" spans="1:17" ht="17.25" thickBot="1" thickTop="1">
      <c r="A12" s="43"/>
      <c r="B12" s="22" t="s">
        <v>12</v>
      </c>
      <c r="C12" s="23"/>
      <c r="D12" s="24">
        <f t="shared" si="0"/>
      </c>
      <c r="E12" s="7"/>
      <c r="F12" s="30" t="s">
        <v>19</v>
      </c>
      <c r="G12" s="25"/>
      <c r="H12" s="24">
        <f>IF(AND(G12=8,COUNTA(G12)=1),"ΜΠΡΑΒΟ!!!",IF(AND(G12&lt;&gt;8,COUNTA(G12)=1),"XM!!!",""))</f>
      </c>
      <c r="I12" s="7"/>
      <c r="J12" s="31" t="s">
        <v>28</v>
      </c>
      <c r="K12" s="26"/>
      <c r="L12" s="24">
        <f>IF(AND(K12=16,COUNTA(K12)=1),"ΜΠΡΑΒΟ!!!",IF(AND(K12&lt;&gt;16,COUNTA(K12)=1),"XM!!!",""))</f>
      </c>
      <c r="M12" s="7"/>
      <c r="N12" s="32" t="s">
        <v>36</v>
      </c>
      <c r="O12" s="27"/>
      <c r="P12" s="24">
        <f>IF(AND(O12=21,COUNTA(O12)=1),"ΜΠΡΑΒΟ!!!",IF(AND(O12&lt;&gt;21,COUNTA(O12)=1),"XM!!!",""))</f>
      </c>
      <c r="Q12" s="44"/>
    </row>
    <row r="13" spans="1:17" ht="17.25" thickBot="1" thickTop="1">
      <c r="A13" s="43"/>
      <c r="B13" s="22" t="s">
        <v>9</v>
      </c>
      <c r="C13" s="23"/>
      <c r="D13" s="24">
        <f t="shared" si="0"/>
      </c>
      <c r="E13" s="7"/>
      <c r="F13" s="30" t="s">
        <v>106</v>
      </c>
      <c r="G13" s="25"/>
      <c r="H13" s="24">
        <f>IF(AND(G13=0,COUNTA(G13)=1),"ΜΠΡΑΒΟ!!!",IF(AND(G13&lt;&gt;0,COUNTA(G13)=1),"XM!!!",""))</f>
      </c>
      <c r="I13" s="7"/>
      <c r="J13" s="31" t="s">
        <v>27</v>
      </c>
      <c r="K13" s="26"/>
      <c r="L13" s="24">
        <f>IF(AND(K13=14,COUNTA(K13)=1),"ΜΠΡΑΒΟ!!!",IF(AND(K13&lt;&gt;14,COUNTA(K13)=1),"XM!!!",""))</f>
      </c>
      <c r="M13" s="7"/>
      <c r="N13" s="32" t="s">
        <v>112</v>
      </c>
      <c r="O13" s="27"/>
      <c r="P13" s="24">
        <f>IF(AND(O13=3,COUNTA(O13)=1),"ΜΠΡΑΒΟ!!!",IF(AND(O13&lt;&gt;3,COUNTA(O13)=1),"XM!!!",""))</f>
      </c>
      <c r="Q13" s="44"/>
    </row>
    <row r="14" spans="1:17" ht="17.25" thickBot="1" thickTop="1">
      <c r="A14" s="43"/>
      <c r="B14" s="22" t="s">
        <v>11</v>
      </c>
      <c r="C14" s="23"/>
      <c r="D14" s="24">
        <f t="shared" si="0"/>
      </c>
      <c r="E14" s="7"/>
      <c r="F14" s="30" t="s">
        <v>21</v>
      </c>
      <c r="G14" s="25"/>
      <c r="H14" s="24">
        <f>IF(AND(G14=10,COUNTA(G14)=1),"ΜΠΡΑΒΟ!!!",IF(AND(G14&lt;&gt;10,COUNTA(G14)=1),"XM!!!",""))</f>
      </c>
      <c r="I14" s="7"/>
      <c r="J14" s="31" t="s">
        <v>24</v>
      </c>
      <c r="K14" s="26"/>
      <c r="L14" s="24">
        <f>IF(AND(K14=8,COUNTA(K14)=1),"ΜΠΡΑΒΟ!!!",IF(AND(K14&lt;&gt;8,COUNTA(K14)=1),"XM!!!",""))</f>
      </c>
      <c r="M14" s="7"/>
      <c r="N14" s="32" t="s">
        <v>39</v>
      </c>
      <c r="O14" s="27"/>
      <c r="P14" s="24">
        <f>IF(AND(O14=30,COUNTA(O14)=1),"ΜΠΡΑΒΟ!!!",IF(AND(O14&lt;&gt;30,COUNTA(O14)=1),"XM!!!",""))</f>
      </c>
      <c r="Q14" s="44"/>
    </row>
    <row r="15" spans="1:17" ht="17.25" thickBot="1" thickTop="1">
      <c r="A15" s="43"/>
      <c r="B15" s="22" t="s">
        <v>8</v>
      </c>
      <c r="C15" s="23"/>
      <c r="D15" s="24">
        <f t="shared" si="0"/>
      </c>
      <c r="E15" s="7"/>
      <c r="F15" s="30" t="s">
        <v>17</v>
      </c>
      <c r="G15" s="25"/>
      <c r="H15" s="24">
        <f>IF(AND(G15=6,COUNTA(G15)=1),"ΜΠΡΑΒΟ!!!",IF(AND(G15&lt;&gt;6,COUNTA(G15)=1),"XM!!!",""))</f>
      </c>
      <c r="I15" s="7"/>
      <c r="J15" s="31" t="s">
        <v>105</v>
      </c>
      <c r="K15" s="26"/>
      <c r="L15" s="24">
        <f>IF(AND(K15=0,COUNTA(K15)=1),"ΜΠΡΑΒΟ!!!",IF(AND(K15&lt;&gt;0,COUNTA(K15)=1),"XM!!!",""))</f>
      </c>
      <c r="M15" s="7"/>
      <c r="N15" s="32" t="s">
        <v>33</v>
      </c>
      <c r="O15" s="27"/>
      <c r="P15" s="24">
        <f>IF(AND(O15=12,COUNTA(O15)=1),"ΜΠΡΑΒΟ!!!",IF(AND(O15&lt;&gt;12,COUNTA(O15)=1),"XM!!!",""))</f>
      </c>
      <c r="Q15" s="44"/>
    </row>
    <row r="16" spans="1:17" ht="16.5" thickTop="1">
      <c r="A16" s="43"/>
      <c r="B16" s="62" t="s">
        <v>2</v>
      </c>
      <c r="C16" s="63"/>
      <c r="D16" s="40">
        <f t="shared" si="0"/>
      </c>
      <c r="E16" s="7"/>
      <c r="F16" s="64" t="s">
        <v>15</v>
      </c>
      <c r="G16" s="65"/>
      <c r="H16" s="40">
        <f>IF(AND(G16=4,COUNTA(G16)=1),"ΜΠΡΑΒΟ!!!",IF(AND(G16&lt;&gt;4,COUNTA(G16)=1),"XM!!!",""))</f>
      </c>
      <c r="I16" s="7"/>
      <c r="J16" s="66" t="s">
        <v>26</v>
      </c>
      <c r="K16" s="39"/>
      <c r="L16" s="40">
        <f>IF(AND(K16=12,COUNTA(K16)=1),"ΜΠΡΑΒΟ!!!",IF(AND(K16&lt;&gt;12,COUNTA(K16)=1),"XM!!!",""))</f>
      </c>
      <c r="M16" s="7"/>
      <c r="N16" s="67" t="s">
        <v>111</v>
      </c>
      <c r="O16" s="68"/>
      <c r="P16" s="40">
        <f>IF(AND(O16=0,COUNTA(O16)=1),"ΜΠΡΑΒΟ!!!",IF(AND(O16&lt;&gt;0,COUNTA(O16)=1),"XM!!!",""))</f>
      </c>
      <c r="Q16" s="44"/>
    </row>
    <row r="17" spans="1:17" s="13" customFormat="1" ht="28.5" customHeight="1" thickBot="1">
      <c r="A17" s="43"/>
      <c r="B17" s="89">
        <f>IF(AND(D6="ΜΠΡΑΒΟ!!!",D7="ΜΠΡΑΒΟ!!!",D8="ΜΠΡΑΒΟ!!!",D9="ΜΠΡΑΒΟ!!!",D10="ΜΠΡΑΒΟ!!!",D11="ΜΠΡΑΒΟ!!!",D12="ΜΠΡΑΒΟ!!!",D13="ΜΠΡΑΒΟ!!!",D14="ΜΠΡΑΒΟ!!!",D15="ΜΠΡΑΒΟ!!!",D16="ΜΠΡΑΒΟ!!!"),"ΜΠΡΑΒΟ!!!   ΠΑΜΕ ΤΩΡΑ ΣΤΗΝ ΕΠΟΜΕΝΗ ΑΣΚΗΣΗ","")</f>
      </c>
      <c r="C17" s="89"/>
      <c r="D17" s="89"/>
      <c r="E17" s="9"/>
      <c r="F17" s="89">
        <f>IF(AND(H6="ΜΠΡΑΒΟ!!!",H7="ΜΠΡΑΒΟ!!!",H8="ΜΠΡΑΒΟ!!!",H9="ΜΠΡΑΒΟ!!!",H10="ΜΠΡΑΒΟ!!!",H11="ΜΠΡΑΒΟ!!!",H12="ΜΠΡΑΒΟ!!!",H13="ΜΠΡΑΒΟ!!!",H14="ΜΠΡΑΒΟ!!!",H15="ΜΠΡΑΒΟ!!!",H16="ΜΠΡΑΒΟ!!!"),"ΜΠΡΑΒΟ!!!   ΠΑΜΕ ΤΩΡΑ ΣΤΗΝ ΕΠΟΜΕΝΗ ΑΣΚΗΣΗ","")</f>
      </c>
      <c r="G17" s="89"/>
      <c r="H17" s="89"/>
      <c r="I17" s="9"/>
      <c r="J17" s="89">
        <f>IF(AND(L6="ΜΠΡΑΒΟ!!!",L7="ΜΠΡΑΒΟ!!!",L8="ΜΠΡΑΒΟ!!!",L9="ΜΠΡΑΒΟ!!!",L10="ΜΠΡΑΒΟ!!!",L11="ΜΠΡΑΒΟ!!!",L12="ΜΠΡΑΒΟ!!!",L13="ΜΠΡΑΒΟ!!!",L14="ΜΠΡΑΒΟ!!!",L15="ΜΠΡΑΒΟ!!!",L16="ΜΠΡΑΒΟ!!!"),"ΜΠΡΑΒΟ!!!   ΠΑΜΕ ΤΩΡΑ ΣΤΗΝ ΕΠΟΜΕΝΗ ΑΣΚΗΣΗ","")</f>
      </c>
      <c r="K17" s="89"/>
      <c r="L17" s="89"/>
      <c r="M17" s="9"/>
      <c r="N17" s="89">
        <f>IF(AND(P6="ΜΠΡΑΒΟ!!!",P7="ΜΠΡΑΒΟ!!!",P8="ΜΠΡΑΒΟ!!!",P9="ΜΠΡΑΒΟ!!!",P10="ΜΠΡΑΒΟ!!!",P11="ΜΠΡΑΒΟ!!!",P12="ΜΠΡΑΒΟ!!!",P13="ΜΠΡΑΒΟ!!!",P14="ΜΠΡΑΒΟ!!!",P15="ΜΠΡΑΒΟ!!!",P16="ΜΠΡΑΒΟ!!!"),"ΜΠΡΑΒΟ!!!   ΠΑΜΕ ΤΩΡΑ ΣΤΗΝ ΕΠΟΜΕΝΗ ΑΣΚΗΣΗ","")</f>
      </c>
      <c r="O17" s="89"/>
      <c r="P17" s="89"/>
      <c r="Q17" s="45"/>
    </row>
    <row r="18" spans="1:17" ht="17.25" thickBot="1" thickTop="1">
      <c r="A18" s="43"/>
      <c r="B18" s="5"/>
      <c r="C18" s="6"/>
      <c r="D18" s="7"/>
      <c r="E18" s="7"/>
      <c r="F18" s="14"/>
      <c r="G18" s="7"/>
      <c r="H18" s="7"/>
      <c r="I18" s="7"/>
      <c r="J18" s="5"/>
      <c r="K18" s="8"/>
      <c r="L18" s="9"/>
      <c r="M18" s="7"/>
      <c r="N18" s="5"/>
      <c r="O18" s="5"/>
      <c r="P18" s="9"/>
      <c r="Q18" s="44"/>
    </row>
    <row r="19" spans="1:17" ht="17.25" thickBot="1" thickTop="1">
      <c r="A19" s="43"/>
      <c r="B19" s="33" t="s">
        <v>109</v>
      </c>
      <c r="C19" s="28"/>
      <c r="D19" s="24">
        <f>IF(AND(C19=0,COUNTA(C19)=1),"ΜΠΡΑΒΟ!!!",IF(AND(C19&lt;&gt;0,COUNTA(C19)=1),"XM!!!",""))</f>
      </c>
      <c r="E19" s="7"/>
      <c r="F19" s="34" t="s">
        <v>54</v>
      </c>
      <c r="G19" s="28"/>
      <c r="H19" s="24">
        <f>IF(AND(G19=35,COUNTA(G19)=1),"ΜΠΡΑΒΟ!!!",IF(AND(G19&lt;&gt;35,COUNTA(G19)=1),"XM!!!",""))</f>
      </c>
      <c r="I19" s="7"/>
      <c r="J19" s="35" t="s">
        <v>113</v>
      </c>
      <c r="K19" s="26"/>
      <c r="L19" s="24">
        <f>IF(AND(K19=0,COUNTA(K19)=1),"ΜΠΡΑΒΟ!!!",IF(AND(K19&lt;&gt;0,COUNTA(K19)=1),"XM!!!",""))</f>
      </c>
      <c r="M19" s="7"/>
      <c r="N19" s="36" t="s">
        <v>71</v>
      </c>
      <c r="O19" s="28"/>
      <c r="P19" s="24">
        <f>IF(AND(O19=42,COUNTA(O19)=1),"ΜΠΡΑΒΟ!!!",IF(AND(O19&lt;&gt;42,COUNTA(O19)=1),"XM!!!",""))</f>
      </c>
      <c r="Q19" s="44"/>
    </row>
    <row r="20" spans="1:17" ht="17.25" thickBot="1" thickTop="1">
      <c r="A20" s="43"/>
      <c r="B20" s="33" t="s">
        <v>41</v>
      </c>
      <c r="C20" s="28"/>
      <c r="D20" s="24">
        <f>IF(AND(C20=12,COUNTA(C20)=1),"ΜΠΡΑΒΟ!!!",IF(AND(C20&lt;&gt;12,COUNTA(C20)=1),"XM!!!",""))</f>
      </c>
      <c r="E20" s="7"/>
      <c r="F20" s="34" t="s">
        <v>50</v>
      </c>
      <c r="G20" s="28"/>
      <c r="H20" s="24">
        <f>IF(AND(G20=15,COUNTA(G20)=1),"ΜΠΡΑΒΟ!!!",IF(AND(G20&lt;&gt;15,COUNTA(G20)=1),"XM!!!",""))</f>
      </c>
      <c r="I20" s="7"/>
      <c r="J20" s="35" t="s">
        <v>66</v>
      </c>
      <c r="K20" s="26"/>
      <c r="L20" s="24">
        <f>IF(AND(K20=60,COUNTA(K20)=1),"ΜΠΡΑΒΟ!!!",IF(AND(K20&lt;&gt;60,COUNTA(K20)=1),"XM!!!",""))</f>
      </c>
      <c r="M20" s="7"/>
      <c r="N20" s="36" t="s">
        <v>68</v>
      </c>
      <c r="O20" s="28"/>
      <c r="P20" s="24">
        <f>IF(AND(O20=21,COUNTA(O20)=1),"ΜΠΡΑΒΟ!!!",IF(AND(O20&lt;&gt;21,COUNTA(O20)=1),"XM!!!",""))</f>
      </c>
      <c r="Q20" s="44"/>
    </row>
    <row r="21" spans="1:17" ht="17.25" thickBot="1" thickTop="1">
      <c r="A21" s="43"/>
      <c r="B21" s="33" t="s">
        <v>48</v>
      </c>
      <c r="C21" s="28"/>
      <c r="D21" s="24">
        <f>IF(AND(C21=40,COUNTA(C21)=1),"ΜΠΡΑΒΟ!!!",IF(AND(C21&lt;&gt;40,COUNTA(C21)=1),"XM!!!",""))</f>
      </c>
      <c r="E21" s="7"/>
      <c r="F21" s="34" t="s">
        <v>53</v>
      </c>
      <c r="G21" s="28"/>
      <c r="H21" s="24">
        <f>IF(AND(G21=30,COUNTA(G21)=1),"ΜΠΡΑΒΟ!!!",IF(AND(G21&lt;&gt;30,COUNTA(G21)=1),"XM!!!",""))</f>
      </c>
      <c r="I21" s="7"/>
      <c r="J21" s="35" t="s">
        <v>62</v>
      </c>
      <c r="K21" s="26"/>
      <c r="L21" s="24">
        <f>IF(AND(K21=36,COUNTA(K21)=1),"ΜΠΡΑΒΟ!!!",IF(AND(K21&lt;&gt;36,COUNTA(K21)=1),"XM!!!",""))</f>
      </c>
      <c r="M21" s="7"/>
      <c r="N21" s="36" t="s">
        <v>72</v>
      </c>
      <c r="O21" s="28"/>
      <c r="P21" s="24">
        <f>IF(AND(O21=49,COUNTA(O21)=1),"ΜΠΡΑΒΟ!!!",IF(AND(O21&lt;&gt;49,COUNTA(O21)=1),"XM!!!",""))</f>
      </c>
      <c r="Q21" s="44"/>
    </row>
    <row r="22" spans="1:17" ht="17.25" thickBot="1" thickTop="1">
      <c r="A22" s="43"/>
      <c r="B22" s="33" t="s">
        <v>43</v>
      </c>
      <c r="C22" s="28"/>
      <c r="D22" s="24">
        <f>IF(AND(C22=20,COUNTA(C22)=1),"ΜΠΡΑΒΟ!!!",IF(AND(C22&lt;&gt;20,COUNTA(C22)=1),"XM!!!",""))</f>
      </c>
      <c r="E22" s="7"/>
      <c r="F22" s="34" t="s">
        <v>52</v>
      </c>
      <c r="G22" s="28"/>
      <c r="H22" s="24">
        <f>IF(AND(G22=25,COUNTA(G22)=1),"ΜΠΡΑΒΟ!!!",IF(AND(G22&lt;&gt;25,COUNTA(G22)=1),"XM!!!",""))</f>
      </c>
      <c r="I22" s="7"/>
      <c r="J22" s="35" t="s">
        <v>61</v>
      </c>
      <c r="K22" s="26"/>
      <c r="L22" s="24">
        <f>IF(AND(K22=30,COUNTA(K22)=1),"ΜΠΡΑΒΟ!!!",IF(AND(K22&lt;&gt;30,COUNTA(K22)=1),"XM!!!",""))</f>
      </c>
      <c r="M22" s="7"/>
      <c r="N22" s="36" t="s">
        <v>67</v>
      </c>
      <c r="O22" s="28"/>
      <c r="P22" s="24">
        <f>IF(AND(O22=14,COUNTA(O22)=1),"ΜΠΡΑΒΟ!!!",IF(AND(O22&lt;&gt;14,COUNTA(O22)=1),"XM!!!",""))</f>
      </c>
      <c r="Q22" s="44"/>
    </row>
    <row r="23" spans="1:17" ht="17.25" thickBot="1" thickTop="1">
      <c r="A23" s="43"/>
      <c r="B23" s="33" t="s">
        <v>46</v>
      </c>
      <c r="C23" s="28"/>
      <c r="D23" s="24">
        <f>IF(AND(C23=32,COUNTA(C23)=1),"ΜΠΡΑΒΟ!!!",IF(AND(C23&lt;&gt;32,COUNTA(C23)=1),"XM!!!",""))</f>
      </c>
      <c r="E23" s="7"/>
      <c r="F23" s="34" t="s">
        <v>51</v>
      </c>
      <c r="G23" s="28"/>
      <c r="H23" s="24">
        <f>IF(AND(G23=20,COUNTA(G23)=1),"ΜΠΡΑΒΟ!!!",IF(AND(G23&lt;&gt;20,COUNTA(G23)=1),"XM!!!",""))</f>
      </c>
      <c r="I23" s="7"/>
      <c r="J23" s="35" t="s">
        <v>60</v>
      </c>
      <c r="K23" s="26"/>
      <c r="L23" s="24">
        <f>IF(AND(K23=24,COUNTA(K23)=1),"ΜΠΡΑΒΟ!!!",IF(AND(K23&lt;&gt;24,COUNTA(K23)=1),"XM!!!",""))</f>
      </c>
      <c r="M23" s="7"/>
      <c r="N23" s="36" t="s">
        <v>75</v>
      </c>
      <c r="O23" s="28"/>
      <c r="P23" s="24">
        <f>IF(AND(O23=70,COUNTA(O23)=1),"ΜΠΡΑΒΟ!!!",IF(AND(O23&lt;&gt;70,COUNTA(O23)=1),"XM!!!",""))</f>
      </c>
      <c r="Q23" s="44"/>
    </row>
    <row r="24" spans="1:17" ht="17.25" thickBot="1" thickTop="1">
      <c r="A24" s="43"/>
      <c r="B24" s="33" t="s">
        <v>45</v>
      </c>
      <c r="C24" s="28"/>
      <c r="D24" s="24">
        <f>IF(AND(C24=28,COUNTA(C24)=1),"ΜΠΡΑΒΟ!!!",IF(AND(C24&lt;&gt;28,COUNTA(C24)=1),"XM!!!",""))</f>
      </c>
      <c r="E24" s="7"/>
      <c r="F24" s="34" t="s">
        <v>49</v>
      </c>
      <c r="G24" s="28"/>
      <c r="H24" s="24">
        <f>IF(AND(G24=10,COUNTA(G24)=1),"ΜΠΡΑΒΟ!!!",IF(AND(G24&lt;&gt;10,COUNTA(G24)=1),"XM!!!",""))</f>
      </c>
      <c r="I24" s="7"/>
      <c r="J24" s="35" t="s">
        <v>65</v>
      </c>
      <c r="K24" s="26"/>
      <c r="L24" s="24">
        <f>IF(AND(K24=54,COUNTA(K24)=1),"ΜΠΡΑΒΟ!!!",IF(AND(K24&lt;&gt;54,COUNTA(K24)=1),"XM!!!",""))</f>
      </c>
      <c r="M24" s="7"/>
      <c r="N24" s="36" t="s">
        <v>70</v>
      </c>
      <c r="O24" s="28"/>
      <c r="P24" s="24">
        <f>IF(AND(O24=35,COUNTA(O24)=1),"ΜΠΡΑΒΟ!!!",IF(AND(O24&lt;&gt;35,COUNTA(O24)=1),"XM!!!",""))</f>
      </c>
      <c r="Q24" s="44"/>
    </row>
    <row r="25" spans="1:17" ht="17.25" thickBot="1" thickTop="1">
      <c r="A25" s="43"/>
      <c r="B25" s="33" t="s">
        <v>42</v>
      </c>
      <c r="C25" s="28"/>
      <c r="D25" s="24">
        <f>IF(AND(C25=16,COUNTA(C25)=1),"ΜΠΡΑΒΟ!!!",IF(AND(C25&lt;&gt;16,COUNTA(C25)=1),"XM!!!",""))</f>
      </c>
      <c r="E25" s="7"/>
      <c r="F25" s="34" t="s">
        <v>55</v>
      </c>
      <c r="G25" s="28"/>
      <c r="H25" s="24">
        <f>IF(AND(G25=40,COUNTA(G25)=1),"ΜΠΡΑΒΟ!!!",IF(AND(G25&lt;&gt;40,COUNTA(G25)=1),"XM!!!",""))</f>
      </c>
      <c r="I25" s="7"/>
      <c r="J25" s="35" t="s">
        <v>64</v>
      </c>
      <c r="K25" s="26"/>
      <c r="L25" s="24">
        <f>IF(AND(K25=48,COUNTA(K25)=1),"ΜΠΡΑΒΟ!!!",IF(AND(K25&lt;&gt;48,COUNTA(K25)=1),"XM!!!",""))</f>
      </c>
      <c r="M25" s="7"/>
      <c r="N25" s="36" t="s">
        <v>73</v>
      </c>
      <c r="O25" s="28"/>
      <c r="P25" s="24">
        <f>IF(AND(O25=56,COUNTA(O25)=1),"ΜΠΡΑΒΟ!!!",IF(AND(O25&lt;&gt;56,COUNTA(O25)=1),"XM!!!",""))</f>
      </c>
      <c r="Q25" s="44"/>
    </row>
    <row r="26" spans="1:17" ht="17.25" thickBot="1" thickTop="1">
      <c r="A26" s="43"/>
      <c r="B26" s="33" t="s">
        <v>47</v>
      </c>
      <c r="C26" s="28"/>
      <c r="D26" s="24">
        <f>IF(AND(C26=36,COUNTA(C26)=1),"ΜΠΡΑΒΟ!!!",IF(AND(C26&lt;&gt;36,COUNTA(C26)=1),"XM!!!",""))</f>
      </c>
      <c r="E26" s="7"/>
      <c r="F26" s="34" t="s">
        <v>108</v>
      </c>
      <c r="G26" s="28"/>
      <c r="H26" s="24">
        <f>IF(AND(G26=0,COUNTA(G26)=1),"ΜΠΡΑΒΟ!!!",IF(AND(G26&lt;&gt;0,COUNTA(G26)=1),"XM!!!",""))</f>
      </c>
      <c r="I26" s="7"/>
      <c r="J26" s="35" t="s">
        <v>63</v>
      </c>
      <c r="K26" s="26"/>
      <c r="L26" s="24">
        <f>IF(AND(K26=42,COUNTA(K26)=1),"ΜΠΡΑΒΟ!!!",IF(AND(K26&lt;&gt;42,COUNTA(K26)=1),"XM!!!",""))</f>
      </c>
      <c r="M26" s="7"/>
      <c r="N26" s="36" t="s">
        <v>74</v>
      </c>
      <c r="O26" s="28"/>
      <c r="P26" s="24">
        <f>IF(AND(O26=63,COUNTA(O26)=1),"ΜΠΡΑΒΟ!!!",IF(AND(O26&lt;&gt;63,COUNTA(O26)=1),"XM!!!",""))</f>
      </c>
      <c r="Q26" s="44"/>
    </row>
    <row r="27" spans="1:17" ht="17.25" thickBot="1" thickTop="1">
      <c r="A27" s="43"/>
      <c r="B27" s="33" t="s">
        <v>40</v>
      </c>
      <c r="C27" s="28"/>
      <c r="D27" s="24">
        <f>IF(AND(C27=8,COUNTA(C27)=1),"ΜΠΡΑΒΟ!!!",IF(AND(C27&lt;&gt;8,COUNTA(C27)=1),"XM!!!",""))</f>
      </c>
      <c r="E27" s="7"/>
      <c r="F27" s="34" t="s">
        <v>57</v>
      </c>
      <c r="G27" s="28"/>
      <c r="H27" s="24">
        <f>IF(AND(G27=50,COUNTA(G27)=1),"ΜΠΡΑΒΟ!!!",IF(AND(G27&lt;&gt;50,COUNTA(G27)=1),"XM!!!",""))</f>
      </c>
      <c r="I27" s="7"/>
      <c r="J27" s="35" t="s">
        <v>114</v>
      </c>
      <c r="K27" s="26"/>
      <c r="L27" s="24">
        <f>IF(AND(K27=6,COUNTA(K27)=1),"ΜΠΡΑΒΟ!!!",IF(AND(K27&lt;&gt;6,COUNTA(K27)=1),"XM!!!",""))</f>
      </c>
      <c r="M27" s="7"/>
      <c r="N27" s="36" t="s">
        <v>69</v>
      </c>
      <c r="O27" s="28"/>
      <c r="P27" s="24">
        <f>IF(AND(O27=28,COUNTA(O27)=1),"ΜΠΡΑΒΟ!!!",IF(AND(O27&lt;&gt;28,COUNTA(O27)=1),"XM!!!",""))</f>
      </c>
      <c r="Q27" s="44"/>
    </row>
    <row r="28" spans="1:17" ht="17.25" thickBot="1" thickTop="1">
      <c r="A28" s="43"/>
      <c r="B28" s="33" t="s">
        <v>44</v>
      </c>
      <c r="C28" s="28"/>
      <c r="D28" s="24">
        <f>IF(AND(C28=24,COUNTA(C28)=1),"ΜΠΡΑΒΟ!!!",IF(AND(C28&lt;&gt;24,COUNTA(C28)=1),"XM!!!",""))</f>
      </c>
      <c r="E28" s="7"/>
      <c r="F28" s="34" t="s">
        <v>56</v>
      </c>
      <c r="G28" s="28"/>
      <c r="H28" s="24">
        <f>IF(AND(G28=45,COUNTA(G28)=1),"ΜΠΡΑΒΟ!!!",IF(AND(G28&lt;&gt;45,COUNTA(G28)=1),"XM!!!",""))</f>
      </c>
      <c r="I28" s="7"/>
      <c r="J28" s="35" t="s">
        <v>59</v>
      </c>
      <c r="K28" s="26"/>
      <c r="L28" s="24">
        <f>IF(AND(K28=18,COUNTA(K28)=1),"ΜΠΡΑΒΟ!!!",IF(AND(K28&lt;&gt;18,COUNTA(K28)=1),"XM!!!",""))</f>
      </c>
      <c r="M28" s="7"/>
      <c r="N28" s="36" t="s">
        <v>115</v>
      </c>
      <c r="O28" s="28"/>
      <c r="P28" s="24">
        <f>IF(AND(O28=7,COUNTA(O28)=1),"ΜΠΡΑΒΟ!!!",IF(AND(O28&lt;&gt;7,COUNTA(O28)=1),"XM!!!",""))</f>
      </c>
      <c r="Q28" s="44"/>
    </row>
    <row r="29" spans="1:17" ht="16.5" thickTop="1">
      <c r="A29" s="43"/>
      <c r="B29" s="73" t="s">
        <v>110</v>
      </c>
      <c r="C29" s="70"/>
      <c r="D29" s="40">
        <f>IF(AND(C29=4,COUNTA(C29)=1),"ΜΠΡΑΒΟ!!!",IF(AND(C29&lt;&gt;4,COUNTA(C29)=1),"XM!!!",""))</f>
      </c>
      <c r="E29" s="7"/>
      <c r="F29" s="72" t="s">
        <v>107</v>
      </c>
      <c r="G29" s="70"/>
      <c r="H29" s="40">
        <f>IF(AND(G29=5,COUNTA(G29)=1),"ΜΠΡΑΒΟ!!!",IF(AND(G29&lt;&gt;5,COUNTA(G29)=1),"XM!!!",""))</f>
      </c>
      <c r="I29" s="7"/>
      <c r="J29" s="71" t="s">
        <v>58</v>
      </c>
      <c r="K29" s="39"/>
      <c r="L29" s="40">
        <f>IF(AND(K29=12,COUNTA(K29)=1),"ΜΠΡΑΒΟ!!!",IF(AND(K29&lt;&gt;12,COUNTA(K29)=1),"XM!!!",""))</f>
      </c>
      <c r="M29" s="7"/>
      <c r="N29" s="69" t="s">
        <v>116</v>
      </c>
      <c r="O29" s="70"/>
      <c r="P29" s="40">
        <f>IF(AND(O29=0,COUNTA(O29)=1),"ΜΠΡΑΒΟ!!!",IF(AND(O29&lt;&gt;0,COUNTA(O29)=1),"XM!!!",""))</f>
      </c>
      <c r="Q29" s="44"/>
    </row>
    <row r="30" spans="1:17" s="13" customFormat="1" ht="28.5" customHeight="1" thickBot="1">
      <c r="A30" s="43"/>
      <c r="B30" s="89">
        <f>IF(AND(D19="ΜΠΡΑΒΟ!!!",D20="ΜΠΡΑΒΟ!!!",D21="ΜΠΡΑΒΟ!!!",D22="ΜΠΡΑΒΟ!!!",D23="ΜΠΡΑΒΟ!!!",D24="ΜΠΡΑΒΟ!!!",D25="ΜΠΡΑΒΟ!!!",D26="ΜΠΡΑΒΟ!!!",D27="ΜΠΡΑΒΟ!!!",D28="ΜΠΡΑΒΟ!!!",D29="ΜΠΡΑΒΟ!!!"),"ΜΠΡΑΒΟ!!!   ΠΑΜΕ ΤΩΡΑ ΣΤΗΝ ΕΠΟΜΕΝΗ ΑΣΚΗΣΗ","")</f>
      </c>
      <c r="C30" s="89"/>
      <c r="D30" s="89"/>
      <c r="E30" s="9"/>
      <c r="F30" s="89">
        <f>IF(AND(H19="ΜΠΡΑΒΟ!!!",H20="ΜΠΡΑΒΟ!!!",H21="ΜΠΡΑΒΟ!!!",H22="ΜΠΡΑΒΟ!!!",H23="ΜΠΡΑΒΟ!!!",H24="ΜΠΡΑΒΟ!!!",H25="ΜΠΡΑΒΟ!!!",H26="ΜΠΡΑΒΟ!!!",H27="ΜΠΡΑΒΟ!!!",H28="ΜΠΡΑΒΟ!!!",H29="ΜΠΡΑΒΟ!!!"),"ΜΠΡΑΒΟ!!!   ΠΑΜΕ ΤΩΡΑ ΣΤΗΝ ΕΠΟΜΕΝΗ ΑΣΚΗΣΗ","")</f>
      </c>
      <c r="G30" s="89"/>
      <c r="H30" s="89"/>
      <c r="I30" s="9"/>
      <c r="J30" s="89">
        <f>IF(AND(L19="ΜΠΡΑΒΟ!!!",L20="ΜΠΡΑΒΟ!!!",L21="ΜΠΡΑΒΟ!!!",L22="ΜΠΡΑΒΟ!!!",L23="ΜΠΡΑΒΟ!!!",L24="ΜΠΡΑΒΟ!!!",L25="ΜΠΡΑΒΟ!!!",L26="ΜΠΡΑΒΟ!!!",L27="ΜΠΡΑΒΟ!!!",L28="ΜΠΡΑΒΟ!!!",L29="ΜΠΡΑΒΟ!!!"),"ΜΠΡΑΒΟ!!!   ΠΑΜΕ ΤΩΡΑ ΣΤΗΝ ΕΠΟΜΕΝΗ ΑΣΚΗΣΗ","")</f>
      </c>
      <c r="K30" s="89"/>
      <c r="L30" s="89"/>
      <c r="M30" s="9"/>
      <c r="N30" s="89">
        <f>IF(AND(P19="ΜΠΡΑΒΟ!!!",P20="ΜΠΡΑΒΟ!!!",P21="ΜΠΡΑΒΟ!!!",P22="ΜΠΡΑΒΟ!!!",P23="ΜΠΡΑΒΟ!!!",P24="ΜΠΡΑΒΟ!!!",P25="ΜΠΡΑΒΟ!!!",P26="ΜΠΡΑΒΟ!!!",P27="ΜΠΡΑΒΟ!!!",P28="ΜΠΡΑΒΟ!!!",P29="ΜΠΡΑΒΟ!!!"),"ΜΠΡΑΒΟ!!!   ΠΑΜΕ ΤΩΡΑ ΣΤΗΝ ΕΠΟΜΕΝΗ ΑΣΚΗΣΗ","")</f>
      </c>
      <c r="O30" s="89"/>
      <c r="P30" s="89"/>
      <c r="Q30" s="45"/>
    </row>
    <row r="31" spans="1:17" ht="17.25" thickBot="1" thickTop="1">
      <c r="A31" s="43"/>
      <c r="B31" s="5"/>
      <c r="C31" s="6"/>
      <c r="D31" s="7"/>
      <c r="E31" s="7"/>
      <c r="F31" s="14"/>
      <c r="G31" s="7"/>
      <c r="H31" s="7"/>
      <c r="I31" s="7"/>
      <c r="J31" s="5"/>
      <c r="K31" s="8"/>
      <c r="L31" s="9"/>
      <c r="M31" s="7"/>
      <c r="N31" s="5"/>
      <c r="O31" s="5"/>
      <c r="P31" s="9"/>
      <c r="Q31" s="44"/>
    </row>
    <row r="32" spans="1:17" ht="17.25" thickBot="1" thickTop="1">
      <c r="A32" s="43"/>
      <c r="B32" s="37" t="s">
        <v>79</v>
      </c>
      <c r="C32" s="26"/>
      <c r="D32" s="24">
        <f>IF(AND(C32=40,COUNTA(C32)=1),"ΜΠΡΑΒΟ!!!",IF(AND(C32&lt;&gt;40,COUNTA(C32)=1),"XM!!!",""))</f>
      </c>
      <c r="E32" s="7"/>
      <c r="F32" s="38" t="s">
        <v>95</v>
      </c>
      <c r="G32" s="29"/>
      <c r="H32" s="24">
        <f>IF(AND(G32=27,COUNTA(G32)=1),"ΜΠΡΑΒΟ!!!",IF(AND(G32&lt;&gt;27,COUNTA(G32)=1),"XM!!!",""))</f>
      </c>
      <c r="I32" s="7"/>
      <c r="J32" s="77" t="s">
        <v>87</v>
      </c>
      <c r="K32" s="26"/>
      <c r="L32" s="24">
        <f>IF(AND(K32=40,COUNTA(K32)=1),"ΜΠΡΑΒΟ!!!",IF(AND(K32&lt;&gt;40,COUNTA(K32)=1),"XM!!!",""))</f>
      </c>
      <c r="M32" s="7"/>
      <c r="N32" s="94"/>
      <c r="O32" s="94"/>
      <c r="P32" s="94"/>
      <c r="Q32" s="44"/>
    </row>
    <row r="33" spans="1:17" ht="17.25" thickBot="1" thickTop="1">
      <c r="A33" s="43"/>
      <c r="B33" s="37" t="s">
        <v>117</v>
      </c>
      <c r="C33" s="26"/>
      <c r="D33" s="24">
        <f>IF(AND(C33=0,COUNTA(C33)=1),"ΜΠΡΑΒΟ!!!",IF(AND(C33&lt;&gt;0,COUNTA(C33)=1),"XM!!!",""))</f>
      </c>
      <c r="E33" s="7"/>
      <c r="F33" s="38" t="s">
        <v>94</v>
      </c>
      <c r="G33" s="29"/>
      <c r="H33" s="24">
        <f>IF(AND(G33=18,COUNTA(G33)=1),"ΜΠΡΑΒΟ!!!",IF(AND(G33&lt;&gt;18,COUNTA(G33)=1),"XM!!!",""))</f>
      </c>
      <c r="I33" s="7"/>
      <c r="J33" s="77" t="s">
        <v>86</v>
      </c>
      <c r="K33" s="26"/>
      <c r="L33" s="24">
        <f>IF(AND(K33=30,COUNTA(K33)=1),"ΜΠΡΑΒΟ!!!",IF(AND(K33&lt;&gt;30,COUNTA(K33)=1),"XM!!!",""))</f>
      </c>
      <c r="M33" s="7"/>
      <c r="N33" s="94"/>
      <c r="O33" s="94"/>
      <c r="P33" s="94"/>
      <c r="Q33" s="44"/>
    </row>
    <row r="34" spans="1:17" ht="17.25" thickBot="1" thickTop="1">
      <c r="A34" s="43"/>
      <c r="B34" s="37" t="s">
        <v>78</v>
      </c>
      <c r="C34" s="26"/>
      <c r="D34" s="24">
        <f>IF(AND(C34=32,COUNTA(C34)=1),"ΜΠΡΑΒΟ!!!",IF(AND(C34&lt;&gt;32,COUNTA(C34)=1),"XM!!!",""))</f>
      </c>
      <c r="E34" s="7"/>
      <c r="F34" s="38" t="s">
        <v>119</v>
      </c>
      <c r="G34" s="29"/>
      <c r="H34" s="24">
        <f>IF(AND(G34=9,COUNTA(G34)=1),"ΜΠΡΑΒΟ!!!",IF(AND(G34&lt;&gt;9,COUNTA(G34)=1),"XM!!!",""))</f>
      </c>
      <c r="I34" s="7"/>
      <c r="J34" s="77" t="s">
        <v>88</v>
      </c>
      <c r="K34" s="26"/>
      <c r="L34" s="24">
        <f>IF(AND(K34=50,COUNTA(K34)=1),"ΜΠΡΑΒΟ!!!",IF(AND(K34&lt;&gt;50,COUNTA(K34)=1),"XM!!!",""))</f>
      </c>
      <c r="M34" s="7"/>
      <c r="N34" s="94"/>
      <c r="O34" s="94"/>
      <c r="P34" s="94"/>
      <c r="Q34" s="44"/>
    </row>
    <row r="35" spans="1:17" ht="17.25" thickBot="1" thickTop="1">
      <c r="A35" s="43"/>
      <c r="B35" s="37" t="s">
        <v>118</v>
      </c>
      <c r="C35" s="26"/>
      <c r="D35" s="24">
        <f>IF(AND(C35=8,COUNTA(C35)=1),"ΜΠΡΑΒΟ!!!",IF(AND(C35&lt;&gt;8,COUNTA(C35)=1),"XM!!!",""))</f>
      </c>
      <c r="E35" s="7"/>
      <c r="F35" s="38" t="s">
        <v>120</v>
      </c>
      <c r="G35" s="29"/>
      <c r="H35" s="24">
        <f>IF(AND(G35=0,COUNTA(G35)=1),"ΜΠΡΑΒΟ!!!",IF(AND(G35&lt;&gt;0,COUNTA(G35)=1),"XM!!!",""))</f>
      </c>
      <c r="I35" s="7"/>
      <c r="J35" s="77" t="s">
        <v>90</v>
      </c>
      <c r="K35" s="26"/>
      <c r="L35" s="24">
        <f>IF(AND(K35=70,COUNTA(K35)=1),"ΜΠΡΑΒΟ!!!",IF(AND(K35&lt;&gt;70,COUNTA(K35)=1),"XM!!!",""))</f>
      </c>
      <c r="M35" s="7"/>
      <c r="N35" s="94"/>
      <c r="O35" s="94"/>
      <c r="P35" s="94"/>
      <c r="Q35" s="44"/>
    </row>
    <row r="36" spans="1:17" ht="17.25" thickBot="1" thickTop="1">
      <c r="A36" s="43"/>
      <c r="B36" s="37" t="s">
        <v>80</v>
      </c>
      <c r="C36" s="26"/>
      <c r="D36" s="24">
        <f>IF(AND(C36=48,COUNTA(C36)=1),"ΜΠΡΑΒΟ!!!",IF(AND(C36&lt;&gt;48,COUNTA(C36)=1),"XM!!!",""))</f>
      </c>
      <c r="E36" s="7"/>
      <c r="F36" s="38" t="s">
        <v>97</v>
      </c>
      <c r="G36" s="29"/>
      <c r="H36" s="24">
        <f>IF(AND(G36=45,COUNTA(G36)=1),"ΜΠΡΑΒΟ!!!",IF(AND(G36&lt;&gt;45,COUNTA(G36)=1),"XM!!!",""))</f>
      </c>
      <c r="I36" s="7"/>
      <c r="J36" s="77" t="s">
        <v>89</v>
      </c>
      <c r="K36" s="26"/>
      <c r="L36" s="24">
        <f>IF(AND(K36=60,COUNTA(K36)=1),"ΜΠΡΑΒΟ!!!",IF(AND(K36&lt;&gt;60,COUNTA(K36)=1),"XM!!!",""))</f>
      </c>
      <c r="M36" s="7"/>
      <c r="N36" s="94"/>
      <c r="O36" s="94"/>
      <c r="P36" s="94"/>
      <c r="Q36" s="44"/>
    </row>
    <row r="37" spans="1:17" ht="17.25" thickBot="1" thickTop="1">
      <c r="A37" s="43"/>
      <c r="B37" s="37" t="s">
        <v>77</v>
      </c>
      <c r="C37" s="26"/>
      <c r="D37" s="24">
        <f>IF(AND(C37=24,COUNTA(C37)=1),"ΜΠΡΑΒΟ!!!",IF(AND(C37&lt;&gt;24,COUNTA(C37)=1),"XM!!!",""))</f>
      </c>
      <c r="E37" s="7"/>
      <c r="F37" s="38" t="s">
        <v>102</v>
      </c>
      <c r="G37" s="29"/>
      <c r="H37" s="24">
        <f>IF(AND(G37=90,COUNTA(G37)=1),"ΜΠΡΑΒΟ!!!",IF(AND(G37&lt;&gt;90,COUNTA(G37)=1),"XM!!!",""))</f>
      </c>
      <c r="I37" s="7"/>
      <c r="J37" s="77" t="s">
        <v>122</v>
      </c>
      <c r="K37" s="26"/>
      <c r="L37" s="24">
        <f>IF(AND(K37=10,COUNTA(K37)=1),"ΜΠΡΑΒΟ!!!",IF(AND(K37&lt;&gt;10,COUNTA(K37)=1),"XM!!!",""))</f>
      </c>
      <c r="M37" s="7"/>
      <c r="N37" s="94"/>
      <c r="O37" s="94"/>
      <c r="P37" s="94"/>
      <c r="Q37" s="44"/>
    </row>
    <row r="38" spans="1:17" ht="17.25" thickBot="1" thickTop="1">
      <c r="A38" s="43"/>
      <c r="B38" s="37" t="s">
        <v>81</v>
      </c>
      <c r="C38" s="26"/>
      <c r="D38" s="24">
        <f>IF(AND(C38=56,COUNTA(C38)=1),"ΜΠΡΑΒΟ!!!",IF(AND(C38&lt;&gt;56,COUNTA(C38)=1),"XM!!!",""))</f>
      </c>
      <c r="E38" s="7"/>
      <c r="F38" s="38" t="s">
        <v>101</v>
      </c>
      <c r="G38" s="29"/>
      <c r="H38" s="24">
        <f>IF(AND(G38=81,COUNTA(G38)=1),"ΜΠΡΑΒΟ!!!",IF(AND(G38&lt;&gt;81,COUNTA(G38)=1),"XM!!!",""))</f>
      </c>
      <c r="I38" s="7"/>
      <c r="J38" s="77" t="s">
        <v>91</v>
      </c>
      <c r="K38" s="26"/>
      <c r="L38" s="24">
        <f>IF(AND(K38=80,COUNTA(K38)=1),"ΜΠΡΑΒΟ!!!",IF(AND(K38&lt;&gt;80,COUNTA(K38)=1),"XM!!!",""))</f>
      </c>
      <c r="M38" s="7"/>
      <c r="N38" s="94"/>
      <c r="O38" s="94"/>
      <c r="P38" s="94"/>
      <c r="Q38" s="44"/>
    </row>
    <row r="39" spans="1:17" ht="17.25" thickBot="1" thickTop="1">
      <c r="A39" s="43"/>
      <c r="B39" s="37" t="s">
        <v>83</v>
      </c>
      <c r="C39" s="26"/>
      <c r="D39" s="24">
        <f>IF(AND(C39=72,COUNTA(C39)=1),"ΜΠΡΑΒΟ!!!",IF(AND(C39&lt;&gt;72,COUNTA(C39)=1),"XM!!!",""))</f>
      </c>
      <c r="E39" s="7"/>
      <c r="F39" s="38" t="s">
        <v>100</v>
      </c>
      <c r="G39" s="29"/>
      <c r="H39" s="24">
        <f>IF(AND(G39=72,COUNTA(G39)=1),"ΜΠΡΑΒΟ!!!",IF(AND(G39&lt;&gt;72,COUNTA(G39)=1),"XM!!!",""))</f>
      </c>
      <c r="I39" s="7"/>
      <c r="J39" s="77" t="s">
        <v>85</v>
      </c>
      <c r="K39" s="26"/>
      <c r="L39" s="24">
        <f>IF(AND(K39=20,COUNTA(K39)=1),"ΜΠΡΑΒΟ!!!",IF(AND(K39&lt;&gt;20,COUNTA(K39)=1),"XM!!!",""))</f>
      </c>
      <c r="M39" s="7"/>
      <c r="N39" s="94"/>
      <c r="O39" s="94"/>
      <c r="P39" s="94"/>
      <c r="Q39" s="44"/>
    </row>
    <row r="40" spans="1:17" ht="17.25" thickBot="1" thickTop="1">
      <c r="A40" s="43"/>
      <c r="B40" s="37" t="s">
        <v>84</v>
      </c>
      <c r="C40" s="26"/>
      <c r="D40" s="24">
        <f>IF(AND(C40=80,COUNTA(C40)=1),"ΜΠΡΑΒΟ!!!",IF(AND(C40&lt;&gt;80,COUNTA(C40)=1),"XM!!!",""))</f>
      </c>
      <c r="E40" s="7"/>
      <c r="F40" s="38" t="s">
        <v>96</v>
      </c>
      <c r="G40" s="29"/>
      <c r="H40" s="24">
        <f>IF(AND(G40=36,COUNTA(G40)=1),"ΜΠΡΑΒΟ!!!",IF(AND(G40&lt;&gt;36,COUNTA(G40)=1),"XM!!!",""))</f>
      </c>
      <c r="I40" s="7"/>
      <c r="J40" s="77" t="s">
        <v>93</v>
      </c>
      <c r="K40" s="26"/>
      <c r="L40" s="24">
        <f>IF(AND(K40=100,COUNTA(K40)=1),"ΜΠΡΑΒΟ!!!",IF(AND(K40&lt;&gt;100,COUNTA(K40)=1),"XM!!!",""))</f>
      </c>
      <c r="M40" s="7"/>
      <c r="N40" s="94"/>
      <c r="O40" s="94"/>
      <c r="P40" s="94"/>
      <c r="Q40" s="44"/>
    </row>
    <row r="41" spans="1:17" ht="17.25" thickBot="1" thickTop="1">
      <c r="A41" s="43"/>
      <c r="B41" s="37" t="s">
        <v>82</v>
      </c>
      <c r="C41" s="26"/>
      <c r="D41" s="24">
        <f>IF(AND(C41=64,COUNTA(C41)=1),"ΜΠΡΑΒΟ!!!",IF(AND(C41&lt;&gt;64,COUNTA(C41)=1),"XM!!!",""))</f>
      </c>
      <c r="E41" s="7"/>
      <c r="F41" s="38" t="s">
        <v>99</v>
      </c>
      <c r="G41" s="29"/>
      <c r="H41" s="24">
        <f>IF(AND(G41=63,COUNTA(G41)=1),"ΜΠΡΑΒΟ!!!",IF(AND(G41&lt;&gt;63,COUNTA(G41)=1),"XM!!!",""))</f>
      </c>
      <c r="I41" s="7"/>
      <c r="J41" s="77" t="s">
        <v>92</v>
      </c>
      <c r="K41" s="26"/>
      <c r="L41" s="24">
        <f>IF(AND(K41=90,COUNTA(K41)=1),"ΜΠΡΑΒΟ!!!",IF(AND(K41&lt;&gt;90,COUNTA(K41)=1),"XM!!!",""))</f>
      </c>
      <c r="M41" s="7"/>
      <c r="N41" s="94"/>
      <c r="O41" s="94"/>
      <c r="P41" s="94"/>
      <c r="Q41" s="44"/>
    </row>
    <row r="42" spans="1:17" ht="17.25" thickBot="1" thickTop="1">
      <c r="A42" s="43"/>
      <c r="B42" s="74" t="s">
        <v>76</v>
      </c>
      <c r="C42" s="39"/>
      <c r="D42" s="40">
        <f>IF(AND(C42=16,COUNTA(C42)=1),"ΜΠΡΑΒΟ!!!",IF(AND(C42&lt;&gt;16,COUNTA(C42)=1),"XM!!!",""))</f>
      </c>
      <c r="E42" s="7"/>
      <c r="F42" s="75" t="s">
        <v>98</v>
      </c>
      <c r="G42" s="76"/>
      <c r="H42" s="40">
        <f>IF(AND(G42=54,COUNTA(G42)=1),"ΜΠΡΑΒΟ!!!",IF(AND(G42&lt;&gt;54,COUNTA(G42)=1),"XM!!!",""))</f>
      </c>
      <c r="I42" s="7"/>
      <c r="J42" s="78" t="s">
        <v>121</v>
      </c>
      <c r="K42" s="39"/>
      <c r="L42" s="40">
        <f>IF(AND(K42=0,COUNTA(K42)=1),"ΜΠΡΑΒΟ!!!",IF(AND(K42&lt;&gt;0,COUNTA(K42)=1),"XM!!!",""))</f>
      </c>
      <c r="M42" s="7"/>
      <c r="N42" s="94"/>
      <c r="O42" s="94"/>
      <c r="P42" s="94"/>
      <c r="Q42" s="44"/>
    </row>
    <row r="43" spans="1:17" s="13" customFormat="1" ht="39.75" customHeight="1" thickBot="1" thickTop="1">
      <c r="A43" s="43"/>
      <c r="B43" s="85">
        <f>IF(AND(D32="ΜΠΡΑΒΟ!!!",D33="ΜΠΡΑΒΟ!!!",D34="ΜΠΡΑΒΟ!!!",D35="ΜΠΡΑΒΟ!!!",D36="ΜΠΡΑΒΟ!!!",D37="ΜΠΡΑΒΟ!!!",D38="ΜΠΡΑΒΟ!!!",D39="ΜΠΡΑΒΟ!!!",D40="ΜΠΡΑΒΟ!!!",D41="ΜΠΡΑΒΟ!!!",D42="ΜΠΡΑΒΟ!!!"),"ΜΠΡΑΒΟ!!!   ΠΑΜΕ ΤΩΡΑ ΣΤΗΝ ΕΠΟΜΕΝΗ ΑΣΚΗΣΗ","")</f>
      </c>
      <c r="C43" s="85"/>
      <c r="D43" s="85"/>
      <c r="E43" s="15"/>
      <c r="F43" s="85">
        <f>IF(AND(H32="ΜΠΡΑΒΟ!!!",H33="ΜΠΡΑΒΟ!!!",H34="ΜΠΡΑΒΟ!!!",H35="ΜΠΡΑΒΟ!!!",H36="ΜΠΡΑΒΟ!!!",H37="ΜΠΡΑΒΟ!!!",H38="ΜΠΡΑΒΟ!!!",H39="ΜΠΡΑΒΟ!!!",H40="ΜΠΡΑΒΟ!!!",H41="ΜΠΡΑΒΟ!!!",H42="ΜΠΡΑΒΟ!!!"),"ΜΠΡΑΒΟ!!!   ΠΑΜΕ ΤΩΡΑ ΣΤΗΝ ΕΠΟΜΕΝΗ ΑΣΚΗΣΗ","")</f>
      </c>
      <c r="G43" s="85"/>
      <c r="H43" s="85"/>
      <c r="I43" s="9"/>
      <c r="J43" s="91" t="s">
        <v>127</v>
      </c>
      <c r="K43" s="92"/>
      <c r="L43" s="93"/>
      <c r="M43" s="16"/>
      <c r="N43" s="86" t="str">
        <f>IF(J3=121,"ΑΡΙΣΤΑ!",IF(J3&gt;101,"ΠΟΛΥ ΚΑΛΑ!",IF(J3&gt;91,"ΑΡΚΕΤΑ ΚΑΛΑ",IF(J3&gt;81,"ΚΑΛΟΥΤΣΙΚΑ...",IF(J3&gt;61,"Ε…ΟΧΙ ΚΑΙ ΤΟΣΟ ΚΑΛΑ","ΧΡΕΙΑΖΕΣΑΙ ΕΞΑΣΚΗΣΗ...")))))</f>
        <v>ΧΡΕΙΑΖΕΣΑΙ ΕΞΑΣΚΗΣΗ...</v>
      </c>
      <c r="O43" s="87"/>
      <c r="P43" s="88"/>
      <c r="Q43" s="45"/>
    </row>
    <row r="44" spans="1:17" ht="17.25" thickBot="1" thickTop="1">
      <c r="A44" s="46"/>
      <c r="B44" s="47"/>
      <c r="C44" s="48"/>
      <c r="D44" s="49"/>
      <c r="E44" s="49"/>
      <c r="F44" s="50"/>
      <c r="G44" s="49"/>
      <c r="H44" s="49"/>
      <c r="I44" s="49"/>
      <c r="J44" s="47"/>
      <c r="K44" s="51"/>
      <c r="L44" s="52"/>
      <c r="M44" s="49"/>
      <c r="N44" s="47"/>
      <c r="O44" s="47"/>
      <c r="P44" s="52"/>
      <c r="Q44" s="53"/>
    </row>
  </sheetData>
  <sheetProtection sheet="1" objects="1" scenarios="1" selectLockedCells="1"/>
  <mergeCells count="20">
    <mergeCell ref="G3:I3"/>
    <mergeCell ref="G4:I4"/>
    <mergeCell ref="J43:L43"/>
    <mergeCell ref="N32:P42"/>
    <mergeCell ref="F17:H17"/>
    <mergeCell ref="J17:L17"/>
    <mergeCell ref="J1:P1"/>
    <mergeCell ref="B43:D43"/>
    <mergeCell ref="F43:H43"/>
    <mergeCell ref="N43:P43"/>
    <mergeCell ref="N17:P17"/>
    <mergeCell ref="F30:H30"/>
    <mergeCell ref="J30:L30"/>
    <mergeCell ref="N30:P30"/>
    <mergeCell ref="B17:D17"/>
    <mergeCell ref="B30:D30"/>
    <mergeCell ref="A1:B1"/>
    <mergeCell ref="C1:D1"/>
    <mergeCell ref="E1:F1"/>
    <mergeCell ref="G1:H1"/>
  </mergeCells>
  <dataValidations count="1">
    <dataValidation type="whole" showInputMessage="1" showErrorMessage="1" prompt="Μπορείς να το βρεις;" sqref="C6:C16 G6:G16 K6:K16 O6:O16 O19:O29 K19:K29 G19:G29 C19:C29 C32:C42 G32:G42 K32:K42">
      <formula1>0</formula1>
      <formula2>1000</formula2>
    </dataValidation>
  </dataValidations>
  <printOptions/>
  <pageMargins left="0.75" right="0.75" top="1" bottom="1" header="0.5" footer="0.5"/>
  <pageSetup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Παίξε με την Προπαίδεια</dc:title>
  <dc:subject/>
  <dc:creator>Γιάννης Σαλονικίδης</dc:creator>
  <cp:keywords/>
  <dc:description/>
  <cp:lastModifiedBy>Γιάννης Σαλονικίδης</cp:lastModifiedBy>
  <dcterms:created xsi:type="dcterms:W3CDTF">2003-02-02T21:50:20Z</dcterms:created>
  <dcterms:modified xsi:type="dcterms:W3CDTF">2003-02-10T20:50:59Z</dcterms:modified>
  <cp:category/>
  <cp:version/>
  <cp:contentType/>
  <cp:contentStatus/>
</cp:coreProperties>
</file>